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<sst xmlns="http://schemas.openxmlformats.org/spreadsheetml/2006/main" count="6482" uniqueCount="5306">
  <si>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</si>
  <si>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</si>
  <si>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</si>
  <si>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</si>
  <si>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</si>
  <si>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</si>
  <si>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</si>
  <si>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</si>
  <si>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</si>
  <si>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</si>
  <si>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</si>
  <si>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</si>
  <si>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</si>
  <si>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</si>
  <si>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</si>
  <si>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</si>
  <si>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</si>
  <si>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</si>
  <si>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</si>
  <si>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</si>
  <si>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</si>
  <si>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</si>
  <si>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</si>
  <si>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</si>
  <si>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</si>
  <si>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</si>
  <si>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</si>
  <si>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</si>
  <si>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</si>
  <si>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</si>
  <si>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</si>
  <si>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</si>
  <si>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</si>
  <si>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</si>
  <si>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</si>
  <si>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</si>
  <si>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</si>
  <si>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</si>
  <si>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</si>
  <si>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</si>
  <si>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</si>
  <si>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</si>
  <si>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</si>
  <si>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</si>
  <si>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</si>
  <si>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</si>
  <si>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</si>
  <si>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</si>
  <si>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</si>
  <si>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</si>
  <si>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</si>
  <si>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</si>
  <si>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</si>
  <si>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</si>
  <si>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</si>
  <si>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</si>
  <si>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</si>
  <si>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</si>
  <si>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</si>
  <si>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</si>
  <si>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</si>
  <si>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</si>
  <si>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</si>
  <si>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</si>
  <si>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</si>
  <si>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</si>
  <si>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</si>
  <si>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</si>
  <si>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</si>
  <si>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</si>
  <si>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</si>
  <si>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</si>
  <si>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</si>
  <si>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</si>
  <si>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</si>
  <si>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</si>
  <si>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</si>
  <si>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</si>
  <si>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</si>
  <si>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</si>
  <si>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</si>
  <si>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</si>
  <si>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</si>
  <si>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</si>
  <si>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</si>
  <si>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</si>
  <si>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</si>
  <si>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</si>
  <si>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</si>
  <si>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</si>
  <si>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</si>
  <si>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</si>
  <si>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</si>
  <si>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</si>
  <si>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</si>
  <si>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</si>
  <si>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</si>
  <si>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</si>
  <si>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</si>
  <si>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</si>
  <si>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</si>
  <si>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</si>
  <si>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</si>
  <si>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</si>
  <si>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</si>
  <si>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</si>
  <si>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</si>
  <si>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</si>
  <si>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</si>
  <si>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</si>
  <si>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</si>
  <si>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</si>
  <si>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</si>
  <si>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</si>
  <si>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</si>
  <si>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</si>
  <si>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</si>
  <si>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</si>
  <si>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</si>
  <si>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</si>
  <si>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</si>
  <si>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</si>
  <si>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</si>
  <si>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</si>
  <si>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</si>
  <si>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</si>
  <si>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</si>
  <si>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</si>
  <si>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</si>
  <si>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</si>
  <si>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</si>
  <si>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</si>
  <si>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</si>
  <si>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</si>
  <si>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</si>
  <si>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</si>
  <si>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</si>
  <si>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</si>
  <si>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</si>
  <si>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</si>
  <si>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</si>
  <si>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</si>
  <si>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</si>
  <si>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</si>
  <si>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</si>
  <si>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</si>
  <si>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</si>
  <si>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</si>
  <si>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</si>
  <si>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</si>
  <si>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</si>
  <si>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</si>
  <si>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</si>
  <si>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</si>
  <si>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</si>
  <si>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</si>
  <si>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</si>
  <si>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</si>
  <si>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</si>
  <si>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</si>
  <si>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</si>
  <si>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</si>
  <si>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</si>
  <si>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</si>
  <si>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</si>
  <si>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</si>
  <si>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</si>
  <si>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</si>
  <si>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</si>
  <si>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</si>
  <si>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</si>
  <si>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</si>
  <si>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</si>
  <si>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</si>
  <si>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</si>
  <si>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</si>
  <si>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</si>
  <si>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</si>
  <si>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</si>
  <si>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</si>
  <si>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</si>
  <si>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</si>
  <si>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</si>
  <si>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</si>
  <si>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</si>
  <si>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</si>
  <si>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</si>
  <si>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</si>
  <si>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</si>
  <si>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</si>
  <si>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</si>
  <si>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</si>
  <si>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</si>
  <si>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</si>
  <si>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</si>
  <si>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</si>
  <si>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</si>
  <si>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</si>
  <si>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</si>
  <si>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</si>
  <si>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</si>
  <si>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</si>
  <si>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</si>
  <si>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</si>
  <si>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</si>
  <si>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</si>
  <si>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</si>
  <si>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</si>
  <si>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</si>
  <si>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</si>
  <si>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</si>
  <si>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</si>
  <si>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</si>
  <si>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</si>
  <si>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</si>
  <si>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</si>
  <si>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</si>
  <si>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</si>
  <si>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</si>
  <si>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</si>
  <si>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</si>
  <si>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</si>
  <si>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</si>
  <si>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</si>
  <si>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</si>
  <si>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</si>
  <si>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</si>
  <si>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</si>
  <si>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</si>
  <si>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</si>
  <si>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</si>
  <si>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</si>
  <si>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</si>
  <si>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</si>
  <si>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</si>
  <si>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</si>
  <si>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</si>
  <si>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</si>
  <si>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</si>
  <si>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</si>
  <si>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</si>
  <si>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</si>
  <si>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</si>
  <si>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</si>
  <si>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</si>
  <si>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</si>
  <si>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</si>
  <si>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</si>
  <si>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</si>
  <si>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</si>
  <si>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</si>
  <si>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</si>
  <si>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</si>
  <si>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</si>
  <si>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</si>
  <si>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</si>
  <si>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</si>
  <si>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</si>
  <si>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</si>
  <si>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</si>
  <si>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</si>
  <si>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</si>
  <si>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</si>
  <si>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</si>
  <si>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</si>
  <si>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</si>
  <si>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</si>
  <si>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</si>
  <si>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</si>
  <si>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</si>
  <si>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</si>
  <si>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</si>
  <si>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</si>
  <si>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</si>
  <si>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</si>
  <si>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</si>
  <si>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</si>
  <si>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</si>
  <si>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</si>
  <si>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</si>
  <si>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</si>
  <si>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</si>
  <si>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</si>
  <si>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</si>
  <si>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</si>
  <si>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</si>
  <si>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</si>
  <si>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</si>
  <si>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</si>
  <si>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</si>
  <si>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</si>
  <si>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</si>
  <si>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</si>
  <si>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</si>
  <si>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</si>
  <si>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</si>
  <si>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</si>
  <si>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</si>
  <si>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</si>
  <si>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</si>
  <si>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</si>
  <si>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</si>
  <si>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</si>
  <si>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</si>
  <si>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</si>
  <si>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</si>
  <si>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</si>
  <si>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</si>
  <si>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</si>
  <si>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</si>
  <si>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</si>
  <si>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</si>
  <si>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</si>
  <si>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</si>
  <si>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</si>
  <si>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</si>
  <si>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</si>
  <si>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</si>
  <si>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</si>
  <si>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</si>
  <si>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</si>
  <si>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</si>
  <si>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</si>
  <si>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</si>
  <si>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</si>
  <si>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</si>
  <si>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</si>
  <si>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</si>
  <si>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</si>
  <si>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</si>
  <si>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</si>
  <si>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</si>
  <si>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</si>
  <si>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</si>
  <si>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</si>
  <si>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</si>
  <si>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</si>
  <si>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</si>
  <si>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</si>
  <si>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</si>
  <si>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</si>
  <si>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</si>
  <si>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</si>
  <si>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</si>
  <si>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</si>
  <si>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</si>
  <si>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</si>
  <si>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</si>
  <si>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</si>
  <si>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</si>
  <si>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</si>
  <si>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</si>
  <si>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</si>
  <si>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</si>
  <si>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</si>
  <si>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</si>
  <si>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</si>
  <si>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</si>
  <si>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</si>
  <si>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</si>
  <si>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</si>
  <si>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</si>
  <si>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</si>
  <si>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</si>
  <si>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</si>
  <si>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</si>
  <si>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</si>
  <si>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</si>
  <si>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</si>
  <si>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</si>
  <si>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</si>
  <si>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</si>
  <si>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</si>
  <si>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</si>
  <si>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</si>
  <si>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</si>
  <si>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</si>
  <si>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</si>
  <si>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</si>
  <si>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</si>
  <si>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</si>
  <si>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</si>
  <si>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</si>
  <si>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</si>
  <si>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</si>
  <si>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</si>
  <si>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</si>
  <si>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</si>
  <si>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</si>
  <si>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</si>
  <si>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</si>
  <si>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</si>
  <si>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</si>
  <si>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</si>
  <si>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</si>
  <si>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</si>
  <si>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</si>
  <si>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</si>
  <si>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</si>
  <si>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</si>
  <si>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</si>
  <si>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</si>
  <si>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</si>
  <si>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</si>
  <si>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</si>
  <si>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</si>
  <si>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</si>
  <si>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</si>
  <si>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</si>
  <si>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</si>
  <si>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</si>
  <si>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</si>
  <si>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</si>
  <si>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</si>
  <si>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</si>
  <si>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</si>
  <si>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</si>
  <si>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</si>
  <si>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</si>
  <si>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</si>
  <si>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</si>
  <si>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</si>
  <si>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</si>
  <si>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</si>
  <si>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</si>
  <si>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</si>
  <si>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</si>
  <si>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</si>
  <si>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</si>
  <si>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</si>
  <si>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</si>
  <si>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</si>
  <si>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</si>
  <si>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</si>
  <si>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</si>
  <si>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</si>
  <si>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</si>
  <si>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</si>
  <si>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</si>
  <si>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</si>
  <si>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</si>
  <si>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</si>
  <si>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</si>
  <si>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</si>
  <si>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</si>
  <si>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</si>
  <si>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</si>
  <si>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</si>
  <si>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</si>
  <si>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</si>
  <si>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</si>
  <si>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</si>
  <si>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</si>
  <si>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</si>
  <si>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</si>
  <si>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</si>
  <si>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</si>
  <si>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</si>
  <si>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</si>
  <si>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</si>
  <si>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</si>
  <si>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</si>
  <si>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</si>
  <si>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</si>
  <si>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</si>
  <si>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</si>
  <si>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</si>
  <si>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</si>
  <si>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</si>
  <si>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</si>
  <si>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</si>
  <si>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</si>
  <si>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</si>
  <si>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</si>
  <si>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</si>
  <si>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</si>
  <si>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</si>
  <si>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</si>
  <si>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</si>
  <si>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</si>
  <si>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</si>
  <si>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</si>
  <si>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</si>
  <si>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</si>
  <si>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</si>
  <si>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</si>
  <si>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</si>
  <si>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</si>
  <si>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</si>
  <si>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</si>
  <si>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</si>
  <si>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</si>
  <si>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</si>
  <si>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</si>
  <si>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</si>
  <si>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</si>
  <si>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</si>
  <si>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</si>
  <si>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</si>
  <si>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</si>
  <si>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</si>
  <si>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</si>
  <si>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</si>
  <si>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</si>
  <si>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</si>
  <si>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</si>
  <si>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</si>
  <si>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</si>
  <si>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</si>
  <si>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</si>
  <si>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</si>
  <si>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</si>
  <si>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</si>
  <si>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</si>
  <si>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</si>
  <si>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</si>
  <si>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</si>
  <si>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</si>
  <si>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</si>
  <si>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</si>
  <si>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</si>
  <si>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</si>
  <si>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</si>
  <si>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</si>
  <si>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</si>
  <si>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</si>
  <si>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</si>
  <si>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</si>
  <si>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</si>
  <si>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</si>
  <si>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</si>
  <si>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</si>
  <si>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</si>
  <si>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</si>
  <si>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</si>
  <si>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</si>
  <si>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</si>
  <si>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</si>
  <si>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</si>
  <si>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</si>
  <si>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</si>
  <si>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</si>
  <si>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</si>
  <si>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</si>
  <si>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</si>
  <si>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</si>
  <si>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</si>
  <si>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</si>
  <si>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</si>
  <si>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</si>
  <si>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</si>
  <si>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</si>
  <si>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</si>
  <si>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</si>
  <si>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</si>
  <si>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</si>
  <si>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</si>
  <si>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</si>
  <si>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</si>
  <si>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</si>
  <si>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</si>
  <si>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</si>
  <si>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</si>
  <si>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</si>
  <si>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</si>
  <si>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</si>
  <si>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</si>
  <si>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</si>
  <si>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</si>
  <si>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</si>
  <si>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</si>
  <si>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</si>
  <si>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</si>
  <si>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</si>
  <si>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</si>
  <si>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</si>
  <si>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</si>
  <si>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</si>
  <si>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</si>
  <si>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</si>
  <si>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</si>
  <si>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</si>
  <si>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</si>
  <si>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</si>
  <si>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</si>
  <si>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</si>
  <si>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</si>
  <si>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</si>
  <si>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</si>
  <si>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</si>
  <si>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</si>
  <si>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</si>
  <si>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</si>
  <si>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</si>
  <si>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</si>
  <si>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</si>
  <si>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</si>
  <si>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</si>
  <si>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</si>
  <si>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</si>
  <si>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</si>
  <si>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</si>
  <si>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</si>
  <si>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</si>
  <si>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</si>
  <si>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</si>
  <si>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</si>
  <si>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</si>
  <si>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</si>
  <si>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</si>
  <si>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</si>
  <si>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</si>
  <si>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</si>
  <si>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</si>
  <si>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</si>
  <si>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</si>
  <si>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</si>
  <si>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</si>
  <si>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</si>
  <si>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</si>
  <si>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</si>
  <si>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</si>
  <si>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</si>
  <si>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</si>
  <si>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</si>
  <si>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</si>
  <si>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</si>
  <si>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</si>
  <si>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</si>
  <si>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</si>
  <si>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</si>
  <si>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</si>
  <si>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</si>
  <si>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</si>
  <si>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</si>
  <si>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</si>
  <si>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</si>
  <si>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</si>
  <si>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</si>
  <si>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</si>
  <si>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</si>
  <si>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</si>
  <si>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</si>
  <si>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</si>
  <si>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</si>
  <si>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</si>
  <si>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</si>
  <si>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</si>
  <si>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</si>
  <si>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</si>
  <si>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</si>
  <si>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</si>
  <si>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</si>
  <si>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</si>
  <si>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</si>
  <si>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</si>
  <si>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</si>
  <si>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</si>
  <si>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</si>
  <si>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</si>
  <si>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</si>
  <si>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</si>
  <si>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</si>
  <si>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</si>
  <si>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</si>
  <si>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</si>
  <si>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</si>
  <si>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</si>
  <si>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</si>
  <si>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</si>
  <si>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</si>
  <si>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</si>
  <si>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</si>
  <si>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</si>
  <si>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</si>
  <si>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</si>
  <si>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</si>
  <si>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</si>
  <si>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</si>
  <si>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</si>
  <si>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</si>
  <si>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</si>
  <si>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</si>
  <si>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</si>
  <si>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</si>
  <si>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</si>
  <si>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</si>
  <si>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</si>
  <si>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</si>
  <si>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</si>
  <si>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</si>
  <si>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</si>
  <si>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</si>
  <si>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</si>
  <si>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</si>
  <si>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</si>
  <si>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</si>
  <si>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</si>
  <si>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</si>
  <si>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</si>
  <si>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</si>
  <si>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</si>
  <si>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</si>
  <si>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</si>
  <si>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</si>
  <si>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</si>
  <si>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</si>
  <si>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</si>
  <si>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</si>
  <si>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</si>
  <si>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</si>
  <si>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</si>
  <si>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</si>
  <si>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</si>
  <si>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</si>
  <si>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</si>
  <si>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</si>
  <si>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</si>
  <si>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</si>
  <si>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</si>
  <si>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</si>
  <si>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</si>
  <si>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</si>
  <si>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</si>
  <si>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</si>
  <si>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</si>
  <si>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</si>
  <si>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</si>
  <si>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</si>
  <si>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</si>
  <si>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</si>
  <si>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</si>
  <si>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</si>
  <si>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</si>
  <si>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</si>
  <si>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</si>
  <si>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</si>
  <si>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</si>
  <si>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</si>
  <si>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</si>
  <si>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</si>
  <si>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</si>
  <si>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</si>
  <si>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</si>
  <si>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</si>
  <si>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</si>
  <si>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</si>
  <si>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</si>
  <si>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</si>
  <si>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</si>
  <si>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</si>
  <si>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</si>
  <si>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</si>
  <si>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</si>
  <si>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</si>
  <si>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</si>
  <si>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</si>
  <si>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</si>
  <si>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</si>
  <si>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</si>
  <si>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</si>
  <si>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</si>
  <si>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</si>
  <si>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</si>
  <si>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</si>
  <si>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</si>
  <si>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</si>
  <si>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</si>
  <si>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</si>
  <si>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</si>
  <si>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</si>
  <si>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</si>
  <si>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</si>
  <si>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</si>
  <si>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</si>
  <si>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</si>
  <si>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</si>
  <si>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</si>
  <si>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</si>
  <si>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</si>
  <si>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</si>
  <si>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</si>
  <si>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</si>
  <si>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</si>
  <si>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</si>
  <si>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</si>
  <si>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</si>
  <si>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</si>
  <si>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</si>
  <si>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</si>
  <si>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</si>
  <si>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</si>
  <si>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</si>
  <si>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</si>
  <si>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</si>
  <si>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</si>
  <si>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</si>
  <si>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</si>
  <si>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</si>
  <si>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</si>
  <si>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</si>
  <si>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</si>
  <si>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</si>
  <si>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</si>
  <si>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</si>
  <si>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</si>
  <si>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</si>
  <si>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</si>
  <si>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</si>
  <si>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</si>
  <si>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</si>
  <si>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</si>
  <si>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</si>
  <si>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</si>
  <si>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</si>
  <si>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</si>
  <si>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</si>
  <si>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</si>
  <si>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</si>
  <si>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</si>
  <si>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</si>
  <si>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</si>
  <si>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</si>
  <si>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</si>
  <si>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</si>
  <si>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</si>
  <si>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</si>
  <si>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</si>
  <si>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</si>
  <si>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</si>
  <si>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</si>
  <si>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</si>
  <si>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</si>
  <si>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</si>
  <si>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</si>
  <si>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</si>
  <si>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</si>
  <si>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</si>
  <si>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</si>
  <si>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</si>
  <si>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</si>
  <si>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</si>
  <si>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</si>
  <si>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</si>
  <si>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</si>
  <si>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</si>
  <si>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</si>
  <si>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</si>
  <si>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</si>
  <si>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</si>
  <si>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</si>
  <si>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</si>
  <si>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</si>
  <si>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</si>
  <si>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</si>
  <si>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</si>
  <si>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</si>
  <si>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</si>
  <si>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</si>
  <si>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</si>
  <si>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</si>
  <si>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</si>
  <si>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</si>
  <si>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</si>
  <si>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</si>
  <si>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</si>
  <si>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</si>
  <si>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</si>
  <si>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</si>
  <si>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</si>
  <si>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</si>
  <si>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</si>
  <si>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</si>
  <si>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</si>
  <si>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</si>
  <si>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</si>
  <si>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</si>
  <si>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</si>
  <si>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</si>
  <si>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</si>
  <si>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</si>
  <si>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</si>
  <si>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</si>
  <si>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</si>
  <si>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</si>
  <si>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</si>
  <si>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</si>
  <si>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</si>
  <si>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</si>
  <si>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</si>
  <si>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</si>
  <si>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</si>
  <si>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</si>
  <si>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</si>
  <si>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</si>
  <si>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</si>
  <si>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</si>
  <si>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</si>
  <si>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</si>
  <si>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</si>
  <si>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</si>
  <si>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</si>
  <si>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</si>
  <si>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</si>
  <si>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</si>
  <si>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</si>
  <si>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</si>
  <si>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</si>
  <si>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</si>
  <si>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</si>
  <si>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</si>
  <si>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</si>
  <si>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</si>
  <si>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</si>
  <si>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</si>
  <si>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</si>
  <si>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</si>
  <si>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</si>
  <si>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</si>
  <si>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</si>
  <si>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</si>
  <si>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</si>
  <si>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</si>
  <si>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</si>
  <si>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</si>
  <si>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</si>
  <si>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</si>
  <si>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</si>
  <si>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</si>
  <si>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</si>
  <si>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</si>
  <si>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</si>
  <si>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</si>
  <si>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</si>
  <si>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</si>
  <si>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</si>
  <si>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</si>
  <si>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</si>
  <si>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</si>
  <si>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</si>
  <si>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</si>
  <si>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</si>
  <si>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</si>
  <si>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</si>
  <si>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</si>
  <si>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</si>
  <si>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</si>
  <si>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</si>
  <si>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</si>
  <si>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</si>
  <si>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</si>
  <si>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</si>
  <si>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</si>
  <si>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</si>
  <si>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</si>
  <si>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</si>
  <si>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</si>
  <si>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</si>
  <si>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</si>
  <si>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</si>
  <si>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</si>
  <si>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</si>
  <si>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</si>
  <si>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</si>
  <si>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</si>
  <si>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</si>
  <si>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</si>
  <si>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</si>
  <si>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</si>
  <si>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</si>
  <si>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</si>
  <si>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</si>
  <si>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</si>
  <si>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</si>
  <si>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</si>
  <si>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</si>
  <si>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</si>
  <si>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</si>
  <si>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</si>
  <si>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</si>
  <si>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</si>
  <si>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</si>
  <si>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</si>
  <si>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</si>
  <si>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</si>
  <si>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</si>
  <si>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</si>
  <si>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</si>
  <si>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</si>
  <si>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</si>
  <si>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</si>
  <si>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</si>
  <si>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</si>
  <si>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</si>
  <si>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</si>
  <si>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</si>
  <si>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</si>
  <si>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</si>
  <si>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</si>
  <si>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</si>
  <si>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</si>
  <si>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</si>
  <si>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</si>
  <si>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</si>
  <si>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</si>
  <si>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</si>
  <si>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</si>
  <si>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</si>
  <si>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</si>
  <si>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</si>
  <si>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</si>
  <si>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</si>
  <si>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</si>
  <si>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</si>
  <si>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</si>
  <si>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</si>
  <si>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</si>
  <si>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</si>
  <si>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</si>
  <si>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</si>
  <si>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</si>
  <si>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</si>
  <si>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</si>
  <si>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</si>
  <si>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</si>
  <si>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</si>
  <si>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</si>
  <si>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</si>
  <si>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</si>
  <si>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</si>
  <si>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</si>
  <si>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</si>
  <si>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</si>
  <si>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</si>
  <si>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</si>
  <si>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</si>
  <si>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</si>
  <si>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</si>
  <si>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</si>
  <si>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</si>
  <si>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</si>
  <si>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</si>
  <si>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</si>
  <si>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</si>
  <si>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</si>
  <si>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</si>
  <si>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</si>
  <si>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</si>
  <si>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</si>
  <si>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</si>
  <si>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</si>
  <si>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</si>
  <si>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</si>
  <si>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</si>
  <si>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</si>
  <si>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</si>
  <si>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</si>
  <si>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</si>
  <si>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</si>
  <si>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</si>
  <si>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</si>
  <si>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</si>
  <si>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</si>
  <si>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</si>
  <si>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</si>
  <si>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</si>
  <si>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</si>
  <si>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</si>
  <si>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</si>
  <si>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</si>
  <si>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</si>
  <si>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</si>
  <si>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</si>
  <si>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</si>
  <si>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</si>
  <si>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</si>
  <si>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</si>
  <si>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</si>
  <si>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</si>
  <si>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</si>
  <si>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</si>
  <si>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</si>
  <si>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</si>
  <si>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</si>
  <si>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</si>
  <si>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</si>
  <si>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</si>
  <si>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</si>
  <si>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</si>
  <si>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</si>
  <si>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</si>
  <si>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</si>
  <si>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</si>
  <si>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</si>
  <si>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</si>
  <si>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</si>
  <si>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</si>
  <si>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</si>
  <si>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</si>
  <si>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</si>
  <si>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</si>
  <si>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</si>
  <si>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</si>
  <si>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</si>
  <si>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</si>
  <si>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</si>
  <si>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</si>
  <si>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</si>
  <si>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</si>
  <si>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</si>
  <si>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</si>
  <si>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</si>
  <si>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</si>
  <si>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</si>
  <si>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</si>
  <si>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</si>
  <si>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</si>
  <si>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</si>
  <si>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</si>
  <si>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</si>
  <si>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</si>
  <si>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</si>
  <si>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</si>
  <si>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</si>
  <si>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</si>
  <si>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</si>
  <si>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</si>
  <si>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</si>
  <si>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</si>
  <si>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</si>
  <si>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</si>
  <si>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</si>
  <si>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</si>
  <si>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</si>
  <si>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</si>
  <si>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</si>
  <si>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</si>
  <si>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</si>
  <si>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</si>
  <si>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</si>
  <si>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</si>
  <si>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</si>
  <si>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</si>
  <si>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</si>
  <si>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</si>
  <si>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</si>
  <si>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</si>
  <si>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</si>
  <si>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</si>
  <si>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</si>
  <si>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</si>
  <si>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</si>
  <si>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</si>
  <si>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</si>
  <si>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</si>
  <si>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</si>
  <si>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</si>
  <si>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</si>
  <si>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</si>
  <si>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</si>
  <si>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</si>
  <si>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</si>
  <si>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</si>
  <si>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</si>
  <si>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</si>
  <si>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</si>
  <si>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</si>
  <si>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</si>
  <si>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</si>
  <si>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</si>
  <si>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</si>
  <si>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</si>
  <si>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</si>
  <si>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</si>
  <si>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</si>
  <si>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</si>
  <si>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</si>
  <si>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</si>
  <si>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</si>
  <si>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</si>
  <si>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</si>
  <si>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</si>
  <si>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</si>
  <si>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</si>
  <si>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</si>
  <si>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</si>
  <si>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</si>
  <si>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</si>
  <si>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</si>
  <si>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</si>
  <si>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</si>
  <si>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</si>
  <si>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</si>
  <si>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</si>
  <si>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</si>
  <si>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</si>
  <si>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</si>
  <si>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</si>
  <si>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</si>
  <si>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</si>
  <si>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</si>
  <si>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</si>
  <si>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</si>
  <si>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</si>
  <si>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</si>
  <si>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</si>
  <si>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</si>
  <si>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</si>
  <si>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</si>
  <si>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</si>
  <si>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</si>
  <si>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</si>
  <si>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</si>
  <si>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</si>
  <si>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</si>
  <si>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</si>
  <si>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</si>
  <si>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</si>
  <si>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</si>
  <si>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</si>
  <si>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</si>
  <si>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</si>
  <si>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</si>
  <si>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</si>
  <si>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</si>
  <si>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</si>
  <si>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</si>
  <si>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</si>
  <si>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</si>
  <si>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</si>
  <si>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</si>
  <si>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</si>
  <si>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</si>
  <si>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</si>
  <si>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</si>
  <si>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</si>
  <si>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</si>
  <si>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</si>
  <si>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</si>
  <si>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</si>
  <si>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</si>
  <si>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</si>
  <si>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</si>
  <si>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</si>
  <si>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</si>
  <si>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</si>
  <si>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</si>
  <si>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</si>
  <si>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</si>
  <si>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</si>
  <si>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</si>
  <si>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</si>
  <si>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</si>
  <si>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</si>
  <si>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</si>
  <si>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</si>
  <si>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</si>
  <si>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</si>
  <si>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</si>
  <si>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</si>
  <si>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</si>
  <si>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</si>
  <si>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</si>
  <si>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</si>
  <si>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</si>
  <si>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</si>
  <si>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</si>
  <si>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</si>
  <si>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</si>
  <si>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</si>
  <si>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</si>
  <si>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</si>
  <si>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</si>
  <si>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</si>
  <si>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</si>
  <si>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</si>
  <si>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</si>
  <si>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</si>
  <si>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</si>
  <si>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</si>
  <si>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</si>
  <si>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</si>
  <si>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</si>
  <si>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</si>
  <si>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</si>
  <si>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</si>
  <si>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</si>
  <si>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</si>
  <si>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</si>
  <si>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</si>
  <si>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</si>
  <si>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</si>
  <si>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</si>
  <si>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</si>
  <si>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</si>
  <si>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</si>
  <si>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</si>
  <si>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</si>
  <si>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</si>
  <si>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</si>
  <si>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</si>
  <si>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</si>
  <si>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</si>
  <si>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</si>
  <si>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</si>
  <si>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</si>
  <si>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</si>
  <si>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</si>
  <si>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</si>
  <si>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</si>
  <si>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</si>
  <si>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</si>
  <si>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</si>
  <si>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</si>
  <si>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</si>
  <si>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</si>
  <si>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</si>
  <si>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</si>
  <si>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</si>
  <si>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</si>
  <si>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</si>
  <si>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</si>
  <si>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</si>
  <si>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</si>
  <si>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</si>
  <si>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</si>
  <si>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</si>
  <si>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</si>
  <si>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</si>
  <si>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</si>
  <si>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</si>
  <si>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</si>
  <si>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</si>
  <si>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</si>
  <si>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</si>
  <si>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</si>
  <si>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</si>
  <si>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</si>
  <si>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</si>
  <si>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</si>
  <si>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</si>
  <si>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</si>
  <si>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</si>
  <si>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</si>
  <si>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</si>
  <si>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</si>
  <si>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</si>
  <si>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</si>
  <si>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</si>
  <si>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</si>
  <si>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</si>
  <si>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</si>
  <si>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</si>
  <si>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</si>
  <si>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</si>
  <si>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</si>
  <si>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</si>
  <si>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</si>
  <si>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</si>
  <si>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</si>
  <si>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</si>
  <si>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</si>
  <si>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</si>
  <si>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</si>
  <si>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</si>
  <si>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</si>
  <si>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</si>
  <si>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</si>
  <si>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</si>
  <si>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</si>
  <si>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</si>
  <si>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</si>
  <si>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</si>
  <si>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</si>
  <si>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</si>
  <si>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</si>
  <si>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</si>
  <si>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</si>
  <si>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</si>
  <si>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</si>
  <si>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</si>
  <si>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</si>
  <si>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</si>
  <si>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</si>
  <si>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</si>
  <si>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</si>
  <si>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</si>
  <si>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</si>
  <si>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</si>
  <si>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</si>
  <si>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</si>
  <si>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</si>
  <si>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</si>
  <si>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</si>
  <si>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</si>
  <si>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</si>
  <si>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</si>
  <si>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</si>
  <si>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</si>
  <si>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</si>
  <si>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</si>
  <si>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</si>
  <si>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</si>
  <si>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</si>
  <si>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</si>
  <si>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</si>
  <si>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</si>
  <si>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</si>
  <si>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</si>
  <si>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</si>
  <si>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</si>
  <si>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</si>
  <si>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</si>
  <si>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</si>
  <si>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</si>
  <si>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</si>
  <si>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</si>
  <si>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</si>
  <si>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</si>
  <si>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</si>
  <si>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</si>
  <si>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</si>
  <si>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</si>
  <si>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</si>
  <si>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</si>
  <si>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</si>
  <si>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</si>
  <si>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</si>
  <si>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</si>
  <si>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</si>
  <si>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</si>
  <si>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</si>
  <si>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</si>
  <si>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</si>
  <si>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</si>
  <si>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</si>
  <si>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</si>
  <si>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</si>
  <si>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</si>
  <si>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</si>
  <si>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</si>
  <si>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</si>
  <si>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</si>
  <si>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</si>
  <si>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</si>
  <si>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</si>
  <si>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</si>
  <si>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</si>
  <si>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</si>
  <si>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</si>
  <si>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</si>
  <si>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</si>
  <si>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</si>
  <si>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</si>
  <si>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</si>
  <si>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</si>
  <si>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</si>
  <si>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</si>
  <si>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</si>
  <si>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</si>
  <si>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</si>
  <si>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</si>
  <si>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</si>
  <si>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</si>
  <si>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</si>
  <si>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</si>
  <si>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</si>
  <si>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</si>
  <si>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</si>
  <si>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</si>
  <si>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</si>
  <si>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</si>
  <si>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</si>
  <si>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</si>
  <si>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</si>
  <si>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</si>
  <si>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</si>
  <si>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</si>
  <si>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</si>
  <si>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</si>
  <si>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</si>
  <si>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</si>
  <si>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</si>
  <si>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</si>
  <si>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</si>
  <si>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</si>
  <si>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</si>
  <si>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</si>
  <si>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</si>
  <si>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</si>
  <si>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</si>
  <si>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</si>
  <si>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</si>
  <si>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</si>
  <si>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</si>
  <si>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</si>
  <si>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</si>
  <si>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</si>
  <si>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</si>
  <si>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</si>
  <si>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</si>
  <si>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</si>
  <si>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</si>
  <si>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</si>
  <si>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</si>
  <si>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</si>
  <si>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</si>
  <si>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</si>
  <si>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</si>
  <si>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</si>
  <si>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</si>
  <si>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</si>
  <si>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</si>
  <si>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</si>
  <si>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</si>
  <si>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</si>
  <si>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</si>
  <si>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</si>
  <si>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</si>
  <si>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</si>
  <si>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</si>
  <si>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</si>
  <si>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</si>
  <si>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</si>
  <si>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</si>
  <si>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</si>
  <si>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</si>
  <si>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</si>
  <si>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</si>
  <si>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</si>
  <si>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</si>
  <si>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</si>
  <si>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</si>
  <si>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</si>
  <si>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</si>
  <si>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</si>
  <si>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</si>
  <si>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</si>
  <si>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</si>
  <si>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</si>
  <si>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</si>
  <si>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</si>
  <si>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</si>
  <si>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</si>
  <si>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</si>
  <si>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</si>
  <si>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</si>
  <si>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</si>
  <si>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</si>
  <si>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</si>
  <si>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</si>
  <si>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</si>
  <si>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</si>
  <si>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</si>
  <si>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</si>
  <si>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</si>
  <si>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</si>
  <si>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</si>
  <si>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</si>
  <si>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</si>
  <si>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</si>
  <si>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</si>
  <si>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</si>
  <si>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</si>
  <si>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</si>
  <si>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</si>
  <si>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</si>
  <si>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</si>
  <si>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</si>
  <si>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</si>
  <si>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</si>
  <si>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</si>
  <si>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</si>
  <si>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</si>
  <si>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</si>
  <si>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</si>
  <si>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</si>
  <si>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</si>
  <si>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</si>
  <si>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</si>
  <si>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</si>
  <si>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</si>
  <si>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</si>
  <si>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</si>
  <si>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</si>
  <si>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</si>
  <si>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</si>
  <si>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</si>
  <si>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</si>
  <si>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</si>
  <si>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</si>
  <si>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</si>
  <si>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</si>
  <si>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</si>
  <si>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</si>
  <si>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</si>
  <si>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</si>
  <si>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</si>
  <si>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</si>
  <si>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</si>
  <si>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</si>
  <si>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</si>
  <si>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</si>
  <si>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</si>
  <si>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</si>
  <si>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</si>
  <si>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</si>
  <si>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</si>
  <si>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</si>
  <si>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</si>
  <si>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</si>
  <si>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</si>
  <si>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</si>
  <si>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</si>
  <si>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</si>
  <si>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</si>
  <si>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</si>
  <si>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</si>
  <si>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</si>
  <si>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</si>
  <si>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</si>
  <si>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</si>
  <si>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</si>
  <si>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</si>
  <si>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</si>
  <si>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</si>
  <si>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</si>
  <si>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</si>
  <si>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</si>
  <si>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</si>
  <si>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</si>
  <si>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</si>
  <si>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</si>
  <si>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</si>
  <si>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</si>
  <si>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</si>
  <si>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</si>
  <si>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</si>
  <si>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</si>
  <si>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</si>
  <si>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</si>
  <si>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</si>
  <si>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</si>
  <si>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</si>
  <si>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</si>
  <si>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</si>
  <si>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</si>
  <si>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</si>
  <si>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</si>
  <si>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</si>
  <si>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</si>
  <si>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</si>
  <si>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</si>
  <si>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</si>
  <si>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</si>
  <si>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</si>
  <si>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</si>
  <si>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</si>
  <si>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</si>
  <si>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</si>
  <si>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</si>
  <si>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</si>
  <si>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</si>
  <si>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</si>
  <si>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</si>
  <si>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</si>
  <si>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</si>
  <si>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</si>
  <si>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</si>
  <si>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</si>
  <si>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</si>
  <si>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</si>
  <si>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</si>
  <si>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</si>
  <si>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</si>
  <si>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</si>
  <si>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</si>
  <si>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</si>
  <si>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</si>
  <si>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</si>
  <si>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</si>
  <si>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</si>
  <si>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</si>
  <si>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</si>
  <si>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</si>
  <si>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</si>
  <si>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</si>
  <si>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</si>
  <si>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</si>
  <si>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</si>
  <si>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</si>
  <si>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</si>
  <si>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</si>
  <si>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</si>
  <si>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</si>
  <si>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</si>
  <si>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</si>
  <si>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</si>
  <si>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</si>
  <si>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</si>
  <si>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</si>
  <si>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</si>
  <si>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</si>
  <si>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</si>
  <si>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</si>
  <si>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</si>
  <si>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</si>
  <si>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</si>
  <si>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</si>
  <si>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</si>
  <si>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</si>
  <si>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</si>
  <si>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</si>
  <si>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</si>
  <si>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</si>
  <si>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</si>
  <si>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</si>
  <si>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</si>
  <si>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</si>
  <si>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</si>
  <si>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</si>
  <si>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</si>
  <si>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</si>
  <si>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</si>
  <si>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</si>
  <si>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</si>
  <si>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</si>
  <si>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</si>
  <si>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</si>
  <si>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</si>
  <si>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</si>
  <si>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</si>
  <si>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</si>
  <si>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</si>
  <si>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</si>
  <si>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</si>
  <si>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</si>
  <si>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</si>
  <si>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</si>
  <si>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</si>
  <si>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</si>
  <si>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</si>
  <si>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</si>
  <si>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</si>
  <si>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</si>
  <si>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</si>
  <si>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</si>
  <si>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</si>
  <si>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</si>
  <si>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</si>
  <si>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</si>
  <si>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</si>
  <si>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</si>
  <si>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</si>
  <si>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</si>
  <si>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</si>
  <si>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</si>
  <si>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</si>
  <si>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</si>
  <si>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</si>
  <si>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</si>
  <si>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</si>
  <si>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</si>
  <si>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</si>
  <si>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</si>
  <si>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</si>
  <si>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</si>
  <si>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</si>
  <si>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</si>
  <si>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</si>
  <si>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</si>
  <si>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</si>
  <si>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</si>
  <si>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</si>
  <si>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</si>
  <si>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</si>
  <si>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</si>
  <si>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</si>
  <si>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</si>
  <si>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</si>
  <si>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</si>
  <si>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</si>
  <si>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</si>
  <si>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</si>
  <si>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</si>
  <si>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</si>
  <si>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</si>
  <si>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</si>
  <si>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</si>
  <si>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</si>
  <si>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</si>
  <si>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</si>
  <si>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</si>
  <si>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</si>
  <si>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</si>
  <si>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</si>
  <si>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</si>
  <si>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</si>
  <si>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</si>
  <si>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</si>
  <si>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</si>
  <si>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</si>
  <si>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</si>
  <si>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</si>
  <si>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</si>
  <si>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</si>
  <si>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</si>
  <si>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</si>
  <si>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</si>
  <si>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</si>
  <si>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</si>
  <si>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</si>
  <si>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</si>
  <si>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</si>
  <si>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</si>
  <si>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</si>
  <si>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</si>
  <si>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</si>
  <si>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</si>
  <si>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</si>
  <si>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</si>
  <si>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</si>
  <si>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</si>
  <si>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</si>
  <si>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</si>
  <si>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</si>
  <si>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</si>
  <si>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</si>
  <si>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</si>
  <si>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</si>
  <si>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</si>
  <si>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</si>
  <si>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</si>
  <si>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</si>
  <si>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</si>
  <si>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</si>
  <si>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</si>
  <si>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</si>
  <si>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</si>
  <si>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</si>
  <si>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</si>
  <si>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</si>
  <si>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</si>
  <si>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</si>
  <si>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</si>
  <si>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</si>
  <si>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</si>
  <si>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</si>
  <si>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</si>
  <si>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</si>
  <si>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</si>
  <si>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</si>
  <si>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</si>
  <si>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</si>
  <si>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</si>
  <si>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</si>
  <si>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</si>
  <si>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</si>
  <si>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</si>
  <si>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</si>
  <si>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</si>
  <si>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</si>
  <si>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</si>
  <si>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</si>
  <si>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</si>
  <si>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</si>
  <si>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</si>
  <si>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</si>
  <si>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</si>
  <si>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</si>
  <si>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</si>
  <si>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</si>
  <si>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</si>
  <si>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</si>
  <si>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</si>
  <si>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</si>
  <si>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</si>
  <si>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</si>
  <si>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</si>
  <si>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</si>
  <si>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</si>
  <si>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</si>
  <si>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</si>
  <si>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</si>
  <si>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</si>
  <si>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</si>
  <si>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</si>
  <si>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</si>
  <si>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</si>
  <si>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</si>
  <si>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</si>
  <si>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</si>
  <si>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</si>
  <si>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</si>
  <si>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</si>
  <si>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</si>
  <si>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</si>
  <si>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</si>
  <si>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</si>
  <si>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</si>
  <si>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</si>
  <si>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</si>
  <si>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</si>
  <si>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</si>
  <si>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</si>
  <si>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</si>
  <si>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</si>
  <si>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</si>
  <si>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</si>
  <si>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</si>
  <si>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</si>
  <si>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</si>
  <si>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</si>
  <si>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</si>
  <si>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</si>
  <si>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</si>
  <si>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</si>
  <si>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</si>
  <si>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</si>
  <si>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</si>
  <si>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</si>
  <si>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</si>
  <si>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</si>
  <si>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</si>
  <si>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</si>
  <si>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</si>
  <si>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</si>
  <si>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</si>
  <si>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</si>
  <si>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</si>
  <si>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</si>
  <si>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</si>
  <si>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</si>
  <si>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</si>
  <si>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</si>
  <si>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</si>
  <si>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</si>
  <si>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</si>
  <si>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</si>
  <si>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</si>
  <si>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</si>
  <si>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</si>
  <si>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</si>
  <si>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</si>
  <si>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</si>
  <si>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</si>
  <si>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</si>
  <si>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</si>
  <si>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</si>
  <si>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</si>
  <si>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</si>
  <si>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</si>
  <si>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</si>
  <si>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</si>
  <si>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</si>
  <si>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</si>
  <si>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</si>
  <si>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</si>
  <si>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</si>
  <si>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</si>
  <si>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</si>
  <si>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</si>
  <si>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</si>
  <si>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</si>
  <si>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</si>
  <si>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</si>
  <si>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</si>
  <si>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</si>
  <si>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</si>
  <si>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</si>
  <si>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</si>
  <si>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</si>
  <si>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</si>
  <si>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</si>
  <si>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</si>
  <si>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</si>
  <si>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</si>
  <si>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</si>
  <si>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</si>
  <si>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</si>
  <si>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</si>
  <si>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</si>
  <si>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</si>
  <si>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</si>
  <si>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</si>
  <si>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</si>
  <si>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</si>
  <si>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</si>
  <si>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</si>
  <si>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</si>
  <si>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</si>
  <si>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</si>
  <si>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</si>
  <si>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</si>
  <si>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</si>
  <si>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</si>
  <si>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</si>
  <si>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</si>
  <si>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</si>
  <si>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</si>
  <si>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</si>
  <si>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</si>
  <si>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</si>
  <si>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</si>
  <si>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</si>
  <si>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</si>
  <si>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</si>
  <si>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</si>
  <si>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</si>
  <si>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</si>
  <si>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</si>
  <si>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</si>
  <si>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</si>
  <si>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</si>
  <si>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</si>
  <si>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</si>
  <si>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</si>
  <si>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</si>
  <si>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</si>
  <si>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</si>
  <si>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</si>
  <si>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</si>
  <si>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</si>
  <si>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</si>
  <si>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</si>
  <si>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</si>
  <si>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</si>
  <si>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</si>
  <si>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</si>
  <si>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</si>
  <si>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</si>
  <si>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</si>
  <si>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</si>
  <si>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</si>
  <si>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</si>
  <si>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</si>
  <si>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</si>
  <si>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</si>
  <si>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</si>
  <si>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</si>
  <si>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</si>
  <si>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</si>
  <si>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</si>
  <si>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</si>
  <si>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</si>
  <si>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</si>
  <si>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</si>
  <si>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</si>
  <si>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</si>
  <si>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</si>
  <si>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</si>
  <si>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</si>
  <si>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</si>
  <si>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</si>
  <si>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</si>
  <si>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</si>
  <si>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</si>
  <si>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</si>
  <si>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</si>
  <si>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</si>
  <si>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</si>
  <si>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</si>
  <si>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</si>
  <si>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</si>
  <si>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</si>
  <si>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</si>
  <si>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</si>
  <si>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</si>
  <si>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</si>
  <si>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</si>
  <si>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</si>
  <si>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</si>
  <si>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</si>
  <si>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</si>
  <si>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</si>
  <si>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</si>
  <si>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</si>
  <si>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</si>
  <si>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</si>
  <si>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</si>
  <si>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</si>
  <si>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</si>
  <si>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</si>
  <si>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</si>
  <si>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</si>
  <si>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</si>
  <si>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</si>
  <si>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</si>
  <si>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</si>
  <si>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</si>
  <si>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</si>
  <si>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</si>
  <si>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</si>
  <si>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</si>
  <si>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</si>
  <si>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</si>
  <si>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</si>
  <si>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</si>
  <si>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</si>
  <si>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</si>
  <si>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</si>
  <si>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</si>
  <si>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</si>
  <si>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</si>
  <si>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</si>
  <si>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</si>
  <si>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</si>
  <si>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</si>
  <si>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</si>
  <si>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</si>
  <si>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</si>
  <si>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</si>
  <si>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</si>
  <si>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</si>
  <si>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</si>
  <si>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</si>
  <si>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</si>
  <si>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</si>
  <si>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</si>
  <si>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</si>
  <si>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</si>
  <si>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</si>
  <si>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</si>
  <si>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</si>
  <si>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</si>
  <si>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</si>
  <si>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</si>
  <si>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</si>
  <si>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</si>
  <si>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</si>
  <si>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</si>
  <si>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</si>
  <si>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</si>
  <si>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</si>
  <si>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</si>
  <si>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</si>
  <si>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</si>
  <si>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</si>
  <si>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</si>
  <si>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</si>
  <si>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</si>
  <si>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</si>
  <si>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</si>
  <si>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</si>
  <si>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</si>
  <si>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</si>
  <si>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</si>
  <si>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</si>
  <si>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</si>
  <si>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</si>
  <si>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</si>
  <si>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</si>
  <si>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</si>
  <si>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</si>
  <si>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</si>
  <si>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</si>
  <si>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</si>
  <si>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</si>
  <si>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</si>
  <si>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</si>
  <si>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</si>
  <si>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</si>
  <si>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</si>
  <si>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</si>
  <si>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</si>
  <si>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</si>
  <si>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</si>
  <si>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</si>
  <si>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</si>
  <si>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</si>
  <si>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</si>
  <si>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</si>
  <si>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</si>
  <si>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</si>
  <si>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</si>
  <si>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</si>
  <si>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</si>
  <si>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</si>
  <si>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</si>
  <si>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</si>
  <si>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</si>
  <si>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</si>
  <si>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</si>
  <si>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</si>
  <si>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</si>
  <si>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</si>
  <si>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</si>
  <si>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</si>
  <si>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</si>
  <si>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</si>
  <si>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</si>
  <si>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</si>
  <si>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</si>
  <si>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</si>
  <si>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</si>
  <si>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</si>
  <si>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</si>
  <si>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</si>
  <si>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</si>
  <si>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</si>
  <si>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</si>
  <si>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</si>
  <si>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</si>
  <si>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</si>
  <si>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</si>
  <si>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</si>
  <si>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</si>
  <si>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</si>
  <si>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</si>
  <si>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</si>
  <si>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</si>
  <si>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</si>
  <si>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</si>
  <si>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</si>
  <si>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</si>
  <si>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</si>
  <si>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</si>
  <si>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</si>
  <si>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</si>
  <si>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</si>
  <si>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</si>
  <si>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</si>
  <si>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</si>
  <si>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</si>
  <si>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</si>
  <si>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</si>
  <si>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</si>
  <si>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</si>
  <si>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</si>
  <si>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</si>
  <si>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</si>
  <si>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</si>
  <si>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</si>
  <si>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</si>
  <si>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</si>
  <si>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</si>
  <si>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</si>
  <si>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</si>
  <si>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</si>
  <si>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</si>
  <si>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</si>
  <si>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</si>
  <si>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</si>
  <si>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</si>
  <si>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</si>
  <si>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</si>
  <si>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</si>
  <si>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</si>
  <si>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</si>
  <si>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</si>
  <si>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</si>
  <si>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</si>
  <si>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</si>
  <si>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</si>
  <si>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</si>
  <si>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</si>
  <si>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</si>
  <si>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</si>
  <si>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</si>
  <si>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</si>
  <si>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</si>
  <si>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</si>
  <si>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</si>
  <si>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</si>
  <si>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</si>
  <si>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</si>
  <si>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</si>
  <si>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</si>
  <si>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</si>
  <si>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</si>
  <si>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</si>
  <si>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</si>
  <si>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</si>
  <si>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</si>
  <si>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</si>
  <si>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</si>
  <si>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</si>
  <si>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</si>
  <si>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</si>
  <si>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</si>
  <si>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</si>
  <si>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</si>
  <si>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</si>
  <si>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</si>
  <si>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</si>
  <si>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</si>
  <si>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</si>
  <si>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</si>
  <si>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</si>
  <si>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</si>
  <si>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</si>
  <si>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</si>
  <si>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</si>
  <si>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</si>
  <si>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</si>
  <si>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</si>
  <si>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</si>
  <si>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</si>
  <si>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</si>
  <si>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</si>
  <si>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</si>
  <si>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</si>
  <si>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</si>
  <si>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</si>
  <si>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</si>
  <si>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</si>
  <si>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</si>
  <si>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</si>
  <si>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</si>
  <si>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</si>
  <si>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</si>
  <si>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</si>
  <si>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</si>
  <si>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</si>
  <si>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</si>
  <si>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</si>
  <si>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</si>
  <si>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</si>
  <si>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</si>
  <si>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</si>
  <si>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</si>
  <si>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</si>
  <si>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</si>
  <si>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</si>
  <si>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</si>
  <si>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</si>
  <si>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</si>
  <si>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</si>
  <si>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</si>
  <si>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</si>
  <si>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</si>
  <si>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</si>
  <si>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</si>
  <si>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</si>
  <si>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</si>
  <si>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</si>
  <si>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</si>
  <si>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</si>
  <si>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</si>
  <si>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</si>
  <si>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</si>
  <si>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</si>
  <si>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</si>
  <si>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</si>
  <si>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</si>
  <si>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</si>
  <si>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</si>
  <si>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</si>
  <si>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</si>
  <si>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</si>
  <si>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</si>
  <si>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</si>
  <si>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</si>
  <si>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</si>
  <si>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</si>
  <si>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</si>
  <si>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</si>
  <si>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</si>
  <si>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</si>
  <si>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</si>
  <si>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</si>
  <si>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</si>
  <si>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</si>
  <si>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</si>
  <si>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</si>
  <si>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</si>
  <si>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</si>
  <si>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</si>
  <si>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</si>
  <si>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</si>
  <si>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</si>
  <si>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</si>
  <si>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</si>
  <si>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</si>
  <si>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</si>
  <si>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</si>
  <si>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</si>
  <si>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</si>
  <si>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</si>
  <si>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</si>
  <si>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</si>
  <si>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</si>
  <si>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</si>
  <si>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</si>
  <si>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</si>
  <si>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</si>
  <si>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</si>
  <si>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</si>
  <si>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</si>
  <si>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</si>
  <si>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</si>
  <si>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</si>
  <si>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</si>
  <si>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</si>
  <si>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</si>
  <si>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</si>
  <si>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</si>
  <si>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</si>
  <si>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</si>
  <si>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</si>
  <si>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</si>
  <si>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</si>
  <si>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</si>
  <si>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</si>
  <si>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</si>
  <si>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</si>
  <si>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</si>
  <si>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</si>
  <si>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</si>
  <si>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</si>
  <si>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</si>
  <si>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</si>
  <si>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</si>
  <si>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</si>
  <si>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</si>
  <si>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</si>
  <si>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</si>
  <si>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</si>
  <si>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</si>
  <si>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</si>
  <si>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</si>
  <si>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</si>
  <si>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</si>
  <si>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</si>
  <si>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</si>
  <si>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</si>
  <si>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</si>
  <si>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</si>
  <si>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</si>
  <si>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</si>
  <si>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</si>
  <si>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</si>
  <si>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</si>
  <si>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</si>
  <si>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</si>
  <si>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</si>
  <si>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</si>
  <si>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</si>
  <si>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</si>
  <si>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</si>
  <si>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</si>
  <si>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</si>
  <si>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</si>
  <si>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</si>
  <si>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</si>
  <si>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</si>
  <si>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</si>
  <si>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</si>
  <si>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</si>
  <si>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</si>
  <si>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</si>
  <si>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</si>
  <si>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</si>
  <si>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</si>
  <si>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</si>
  <si>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</si>
  <si>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</si>
  <si>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</si>
  <si>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</si>
  <si>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</si>
  <si>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</si>
  <si>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</si>
  <si>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</si>
  <si>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</si>
  <si>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</si>
  <si>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</si>
  <si>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</si>
  <si>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</si>
  <si>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</si>
  <si>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</si>
  <si>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</si>
  <si>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</si>
  <si>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</si>
  <si>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</si>
  <si>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</si>
  <si>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</si>
  <si>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</si>
  <si>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</si>
  <si>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</si>
  <si>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</si>
  <si>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</si>
  <si>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</si>
  <si>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</si>
  <si>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</si>
  <si>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</si>
  <si>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</si>
  <si>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</si>
  <si>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</si>
  <si>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</si>
  <si>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</si>
  <si>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</si>
  <si>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</si>
  <si>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</si>
  <si>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</si>
  <si>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</si>
  <si>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</si>
  <si>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</si>
  <si>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</si>
  <si>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</si>
  <si>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</si>
  <si>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</si>
  <si>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</si>
  <si>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</si>
  <si>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</si>
  <si>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</si>
  <si>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</si>
  <si>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</si>
  <si>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</si>
  <si>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</si>
  <si>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</si>
  <si>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</si>
  <si>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</si>
  <si>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</si>
  <si>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</si>
  <si>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</si>
  <si>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</si>
  <si>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</si>
  <si>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</si>
  <si>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</si>
  <si>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</si>
  <si>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</si>
  <si>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</si>
  <si>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</si>
  <si>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</si>
  <si>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</si>
  <si>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</si>
  <si>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</si>
  <si>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</si>
  <si>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</si>
  <si>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</si>
  <si>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</si>
  <si>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</si>
  <si>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</si>
  <si>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</si>
  <si>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</si>
  <si>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</si>
  <si>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</si>
  <si>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</si>
  <si>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</si>
  <si>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</si>
  <si>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</si>
  <si>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</si>
  <si>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</si>
  <si>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</si>
  <si>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</si>
  <si>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</si>
  <si>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</si>
  <si>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</si>
  <si>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</si>
  <si>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</si>
  <si>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</si>
  <si>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</si>
  <si>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</si>
  <si>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</si>
  <si>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</si>
  <si>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</si>
  <si>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</si>
  <si>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</si>
  <si>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</si>
  <si>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</si>
  <si>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</si>
  <si>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</si>
  <si>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</si>
  <si>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</si>
  <si>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</si>
  <si>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</si>
  <si>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</si>
  <si>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</si>
  <si>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</si>
  <si>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</si>
  <si>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</si>
  <si>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</si>
  <si>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</si>
  <si>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</si>
  <si>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</si>
  <si>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</si>
  <si>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</si>
  <si>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</si>
  <si>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</si>
  <si>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</si>
  <si>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</si>
  <si>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</si>
  <si>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</si>
  <si>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</si>
  <si>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</si>
  <si>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</si>
  <si>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</si>
  <si>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</si>
  <si>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</si>
  <si>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</si>
  <si>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</si>
  <si>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</si>
  <si>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</si>
  <si>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</si>
  <si>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</si>
  <si>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</si>
  <si>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</si>
  <si>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</si>
  <si>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</si>
  <si>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</si>
  <si>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</si>
  <si>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</si>
  <si>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</si>
  <si>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</si>
  <si>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</si>
  <si>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</si>
  <si>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</si>
  <si>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</si>
  <si>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</si>
  <si>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</si>
  <si>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</si>
  <si>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</si>
  <si>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</si>
  <si>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</si>
  <si>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</si>
  <si>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</si>
  <si>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</si>
  <si>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</si>
  <si>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</si>
  <si>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</si>
  <si>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</si>
  <si>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</si>
  <si>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</si>
  <si>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</si>
  <si>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</si>
  <si>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</si>
  <si>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</si>
  <si>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</si>
  <si>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</si>
  <si>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</si>
  <si>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</si>
  <si>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</si>
  <si>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</si>
  <si>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</si>
  <si>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</si>
  <si>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</si>
  <si>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</si>
  <si>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</si>
  <si>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</si>
  <si>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</si>
  <si>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</si>
  <si>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</si>
  <si>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</si>
  <si>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</si>
  <si>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</si>
  <si>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</si>
  <si>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</si>
  <si>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</si>
  <si>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</si>
  <si>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</si>
  <si>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</si>
  <si>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</si>
  <si>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</si>
  <si>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</si>
  <si>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</si>
  <si>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</si>
  <si>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</si>
  <si>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</si>
  <si>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</si>
  <si>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</si>
  <si>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</si>
  <si>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</si>
  <si>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</si>
  <si>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</si>
  <si>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</si>
  <si>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</si>
  <si>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</si>
  <si>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</si>
  <si>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</si>
  <si>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</si>
  <si>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</si>
  <si>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</si>
  <si>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</si>
  <si>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</si>
  <si>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</si>
  <si>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</si>
  <si>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</si>
  <si>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</si>
  <si>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</si>
  <si>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</si>
  <si>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</si>
  <si>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</si>
  <si>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</si>
  <si>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</si>
  <si>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</si>
  <si>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</si>
  <si>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</si>
  <si>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</si>
  <si>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</si>
  <si>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</si>
  <si>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</si>
  <si>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</si>
  <si>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</si>
  <si>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</si>
  <si>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</si>
  <si>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</si>
  <si>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</si>
  <si>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</si>
  <si>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</si>
  <si>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</si>
  <si>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</si>
  <si>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</si>
  <si>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</si>
  <si>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</si>
  <si>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</si>
  <si>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</si>
  <si>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</si>
  <si>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</si>
  <si>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</si>
  <si>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</si>
  <si>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</si>
  <si>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</si>
  <si>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</si>
  <si>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</si>
  <si>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</si>
  <si>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</si>
  <si>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</si>
  <si>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</si>
  <si>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</si>
  <si>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</si>
  <si>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</si>
  <si>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</si>
  <si>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</si>
  <si>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</si>
  <si>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</si>
  <si>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</si>
  <si>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</si>
  <si>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</si>
  <si>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</si>
  <si>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</si>
  <si>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</si>
  <si>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</si>
  <si>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</si>
  <si>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</si>
  <si>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</si>
  <si>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</si>
  <si>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</si>
  <si>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</si>
  <si>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</si>
  <si>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</si>
  <si>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</si>
  <si>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</si>
  <si>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</si>
  <si>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</si>
  <si>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</si>
  <si>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</si>
  <si>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</si>
  <si>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</si>
  <si>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</si>
  <si>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</si>
  <si>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</si>
  <si>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</si>
  <si>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</si>
  <si>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</si>
  <si>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</si>
  <si>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</si>
  <si>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</si>
  <si>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</si>
  <si>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</si>
  <si>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</si>
  <si>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</si>
  <si>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</si>
  <si>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</si>
  <si>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</si>
  <si>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</si>
  <si>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</si>
  <si>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</si>
  <si>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</si>
  <si>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</si>
  <si>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</si>
  <si>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</si>
  <si>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</si>
  <si>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</si>
  <si>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</si>
  <si>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</si>
  <si>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</si>
  <si>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</si>
  <si>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</si>
  <si>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</si>
  <si>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</si>
  <si>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</si>
  <si>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</si>
  <si>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</si>
  <si>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</si>
  <si>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</si>
  <si>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</si>
  <si>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</si>
  <si>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</si>
  <si>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</si>
  <si>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</si>
  <si>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</si>
  <si>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</si>
  <si>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</si>
  <si>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</si>
  <si>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</si>
  <si>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</si>
  <si>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</si>
  <si>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</si>
  <si>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</si>
  <si>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</si>
  <si>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</si>
  <si>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</si>
  <si>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</si>
  <si>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</si>
  <si>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</si>
  <si>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</si>
  <si>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</si>
  <si>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</si>
  <si>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</si>
  <si>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</si>
  <si>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</si>
  <si>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</si>
  <si>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</si>
  <si>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</si>
  <si>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</si>
  <si>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</si>
  <si>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</si>
  <si>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</si>
  <si>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</si>
  <si>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</si>
  <si>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</si>
  <si>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</si>
  <si>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</si>
  <si>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</si>
  <si>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</si>
  <si>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</si>
  <si>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</si>
  <si>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</si>
  <si>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</si>
  <si>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</si>
  <si>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</si>
  <si>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</si>
  <si>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</si>
  <si>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</si>
  <si>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</si>
  <si>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</si>
  <si>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</si>
  <si>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</si>
  <si>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</si>
  <si>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</si>
  <si>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</si>
  <si>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</si>
  <si>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</si>
  <si>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</si>
  <si>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</si>
  <si>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</si>
  <si>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</si>
  <si>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</si>
  <si>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</si>
  <si>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</si>
  <si>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</si>
  <si>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</si>
  <si>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</si>
  <si>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</si>
  <si>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</si>
  <si>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</si>
  <si>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</si>
  <si>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</si>
  <si>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</si>
  <si>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</si>
  <si>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</si>
  <si>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</si>
  <si>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</si>
  <si>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</si>
  <si>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</si>
  <si>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</si>
  <si>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</si>
  <si>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</si>
  <si>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</si>
  <si>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</si>
  <si>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</si>
  <si>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</si>
  <si>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</si>
  <si>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</si>
  <si>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</si>
  <si>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</si>
  <si>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</si>
  <si>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</si>
  <si>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</si>
  <si>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</si>
  <si>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</si>
  <si>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</si>
  <si>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</si>
  <si>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</si>
  <si>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</si>
  <si>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</si>
  <si>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</si>
  <si>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</si>
  <si>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</si>
  <si>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</si>
  <si>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</si>
  <si>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</si>
  <si>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</si>
  <si>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</si>
  <si>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</si>
  <si>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</si>
  <si>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</si>
  <si>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</si>
  <si>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</si>
  <si>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</si>
  <si>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</si>
  <si>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</si>
  <si>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</si>
  <si>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</si>
  <si>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</si>
  <si>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</si>
  <si>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</si>
  <si>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</si>
  <si>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</si>
  <si>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</si>
  <si>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</si>
  <si>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</si>
  <si>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</si>
  <si>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</si>
  <si>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</si>
  <si>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</si>
  <si>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</si>
  <si>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</si>
  <si>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</si>
  <si>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</si>
  <si>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</si>
  <si>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</si>
  <si>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</si>
  <si>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</si>
  <si>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</si>
  <si>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</si>
  <si>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</si>
  <si>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</si>
  <si>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</si>
  <si>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</si>
  <si>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</si>
  <si>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</si>
  <si>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</si>
  <si>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</si>
  <si>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</si>
  <si>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</si>
  <si>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</si>
  <si>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</si>
  <si>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</si>
  <si>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</si>
  <si>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</si>
  <si>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</si>
  <si>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</si>
  <si>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</si>
  <si>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</si>
  <si>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</si>
  <si>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</si>
  <si>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</si>
  <si>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</si>
  <si>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</si>
  <si>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</si>
  <si>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</si>
  <si>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</si>
  <si>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</si>
  <si>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</si>
  <si>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</si>
  <si>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</si>
  <si>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</si>
  <si>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</si>
  <si>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</si>
  <si>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</si>
  <si>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</si>
  <si>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</si>
  <si>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</si>
  <si>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</si>
  <si>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</si>
  <si>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</si>
  <si>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</si>
  <si>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</si>
  <si>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</si>
  <si>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</si>
  <si>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</si>
  <si>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</si>
  <si>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</si>
  <si>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</si>
  <si>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</si>
  <si>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</si>
  <si>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</si>
  <si>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</si>
  <si>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</si>
  <si>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</si>
  <si>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</si>
  <si>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</si>
  <si>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</si>
  <si>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</si>
  <si>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</si>
  <si>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</si>
  <si>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</si>
  <si>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</si>
  <si>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</si>
  <si>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</si>
  <si>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</si>
  <si>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</si>
  <si>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</si>
  <si>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</si>
  <si>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</si>
  <si>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</si>
  <si>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</si>
  <si>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</si>
  <si>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</si>
  <si>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</si>
  <si>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</si>
  <si>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</si>
  <si>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</si>
  <si>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</si>
  <si>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</si>
  <si>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</si>
  <si>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</si>
  <si>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</si>
  <si>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</si>
  <si>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</si>
  <si>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</si>
  <si>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</si>
  <si>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</si>
  <si>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</si>
  <si>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</si>
  <si>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</si>
  <si>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</si>
  <si>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</si>
  <si>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</si>
  <si>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</si>
  <si>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</si>
  <si>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</si>
  <si>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</si>
  <si>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</si>
  <si>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</si>
  <si>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</si>
  <si>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</si>
  <si>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</si>
  <si>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</si>
  <si>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</si>
  <si>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</si>
  <si>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</si>
  <si>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</si>
  <si>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</si>
  <si>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</si>
  <si>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</si>
  <si>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</si>
  <si>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</si>
  <si>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</si>
  <si>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</si>
  <si>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</si>
  <si>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</si>
  <si>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</si>
  <si>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</si>
  <si>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</si>
  <si>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</si>
  <si>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</si>
  <si>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</si>
  <si>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</si>
  <si>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</si>
  <si>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</si>
  <si>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</si>
  <si>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</si>
  <si>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</si>
  <si>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</si>
  <si>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</si>
  <si>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</si>
  <si>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</si>
  <si>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</si>
  <si>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</si>
  <si>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</si>
  <si>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</si>
  <si>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</si>
  <si>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</si>
  <si>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</si>
  <si>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</si>
  <si>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</si>
  <si>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</si>
  <si>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</si>
  <si>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</si>
  <si>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</si>
  <si>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</si>
  <si>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</si>
  <si>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</si>
  <si>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</si>
  <si>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</si>
  <si>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</si>
  <si>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</si>
  <si>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</si>
  <si>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</si>
  <si>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</si>
  <si>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</si>
  <si>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</si>
  <si>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</si>
  <si>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</si>
  <si>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</si>
  <si>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</si>
  <si>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</si>
  <si>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</si>
  <si>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</si>
  <si>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</si>
  <si>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</si>
  <si>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</si>
  <si>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</si>
  <si>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</si>
  <si>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</si>
  <si>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</si>
  <si>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</si>
  <si>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</si>
  <si>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</si>
  <si>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</si>
  <si>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</si>
  <si>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</si>
  <si>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</si>
  <si>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</si>
  <si>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</si>
  <si>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</si>
  <si>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</si>
  <si>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</si>
  <si>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</si>
  <si>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</si>
  <si>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</si>
  <si>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</si>
  <si>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</si>
  <si>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</si>
  <si>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</si>
  <si>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</si>
  <si>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</si>
  <si>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</si>
  <si>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</si>
  <si>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</si>
  <si>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</si>
  <si>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</si>
  <si>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</si>
  <si>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</si>
  <si>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</si>
  <si>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</si>
  <si>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</si>
  <si>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</si>
  <si>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</si>
  <si>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</si>
  <si>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</si>
  <si>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</si>
  <si>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</si>
  <si>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</si>
  <si>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</si>
  <si>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</si>
  <si>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</si>
  <si>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</si>
  <si>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</si>
  <si>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</si>
  <si>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</si>
  <si>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</si>
  <si>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</si>
  <si>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</si>
  <si>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</si>
  <si>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</si>
  <si>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</si>
  <si>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</si>
  <si>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</si>
  <si>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</si>
  <si>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</si>
  <si>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</si>
  <si>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</si>
  <si>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</si>
  <si>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</si>
  <si>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</si>
  <si>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</si>
  <si>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</si>
  <si>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</si>
  <si>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</si>
  <si>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</si>
  <si>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</si>
  <si>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</si>
  <si>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</si>
  <si>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</si>
  <si>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</si>
  <si>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</si>
  <si>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</si>
  <si>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</si>
  <si>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</si>
  <si>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</si>
  <si>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</si>
  <si>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</si>
  <si>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</si>
  <si>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</si>
  <si>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</si>
  <si>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</si>
  <si>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</si>
  <si>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</si>
  <si>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</si>
  <si>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</si>
  <si>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</si>
  <si>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</si>
  <si>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</si>
  <si>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</si>
  <si>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</si>
  <si>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</si>
  <si>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</si>
  <si>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</si>
  <si>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</si>
  <si>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</si>
  <si>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</si>
  <si>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</si>
  <si>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</si>
  <si>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</si>
  <si>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</si>
  <si>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</si>
  <si>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</si>
  <si>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</si>
  <si>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</si>
  <si>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</si>
  <si>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</si>
  <si>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</si>
  <si>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</si>
  <si>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</si>
  <si>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</si>
  <si>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</si>
  <si>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</si>
  <si>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</si>
  <si>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</si>
  <si>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</si>
  <si>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</si>
  <si>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</si>
  <si>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</si>
  <si>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</si>
  <si>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</si>
  <si>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</si>
  <si>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</si>
  <si>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</si>
  <si>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</si>
  <si>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</si>
  <si>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</si>
  <si>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</si>
  <si>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</si>
  <si>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</si>
  <si>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</si>
  <si>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</si>
  <si>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</si>
  <si>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</si>
  <si>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</si>
  <si>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</si>
  <si>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</si>
  <si>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</si>
  <si>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</si>
  <si>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</si>
  <si>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</si>
  <si>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</si>
  <si>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</si>
  <si>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</si>
  <si>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</si>
  <si>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</si>
  <si>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</si>
  <si>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</si>
  <si>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</si>
  <si>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</si>
  <si>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</si>
  <si>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</si>
  <si>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</si>
  <si>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</si>
  <si>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</si>
  <si>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</si>
  <si>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</si>
  <si>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</si>
  <si>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</si>
  <si>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</si>
  <si>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</si>
  <si>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</si>
  <si>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</si>
  <si>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</si>
  <si>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</si>
  <si>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</si>
  <si>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</si>
  <si>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</si>
  <si>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</si>
  <si>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</si>
  <si>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</si>
  <si>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</si>
  <si>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</si>
  <si>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</si>
  <si>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</si>
  <si>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</si>
  <si>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</si>
  <si>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</si>
  <si>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</si>
  <si>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</si>
  <si>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</si>
  <si>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</si>
  <si>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</si>
  <si>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</si>
  <si>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</si>
  <si>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</si>
  <si>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</si>
  <si>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</si>
  <si>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</si>
  <si>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</si>
  <si>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</si>
  <si>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</si>
  <si>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</si>
  <si>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</si>
  <si>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</si>
  <si>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</si>
  <si>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</si>
  <si>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</si>
  <si>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</si>
  <si>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</si>
  <si>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</si>
  <si>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</si>
  <si>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</si>
  <si>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</si>
  <si>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</si>
  <si>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</si>
  <si>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</si>
  <si>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</si>
  <si>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</si>
  <si>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</si>
  <si>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</si>
  <si>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</si>
  <si>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</si>
  <si>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</si>
  <si>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</si>
  <si>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</si>
  <si>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</si>
  <si>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</si>
  <si>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</si>
  <si>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</si>
  <si>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</si>
  <si>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</si>
  <si>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</si>
  <si>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</si>
  <si>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</si>
  <si>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</si>
  <si>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</si>
  <si>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</si>
  <si>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</si>
  <si>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</si>
  <si>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</si>
  <si>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</si>
  <si>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</si>
  <si>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</si>
  <si>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</si>
  <si>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</si>
  <si>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</si>
  <si>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</si>
  <si>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</si>
  <si>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</si>
  <si>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</si>
  <si>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</si>
  <si>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</si>
  <si>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</si>
  <si>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</si>
  <si>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</si>
  <si>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</si>
  <si>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</si>
  <si>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</si>
  <si>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</si>
  <si>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</si>
  <si>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</si>
  <si>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</si>
  <si>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</si>
  <si>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</si>
  <si>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</si>
  <si>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</si>
  <si>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</si>
  <si>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</si>
  <si>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</si>
  <si>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</si>
  <si>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</si>
  <si>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</si>
  <si>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</si>
  <si>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</si>
  <si>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</si>
  <si>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</si>
  <si>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</si>
  <si>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</si>
  <si>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</si>
  <si>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</si>
  <si>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</si>
  <si>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</si>
  <si>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</si>
  <si>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</si>
  <si>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</si>
  <si>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</si>
  <si>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</si>
  <si>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</si>
  <si>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</si>
  <si>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</si>
  <si>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</si>
  <si>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</si>
  <si>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</si>
  <si>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</si>
  <si>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</si>
  <si>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</si>
  <si>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</si>
  <si>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</si>
  <si>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</si>
  <si>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</si>
  <si>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</si>
  <si>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</si>
  <si>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</si>
  <si>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</si>
  <si>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</si>
  <si>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</si>
  <si>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</si>
  <si>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</si>
  <si>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</si>
  <si>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</si>
  <si>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</si>
  <si>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</si>
  <si>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</si>
  <si>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</si>
  <si>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</si>
  <si>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</si>
  <si>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</si>
  <si>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</si>
  <si>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</si>
  <si>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</si>
  <si>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</si>
  <si>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</si>
  <si>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</si>
  <si>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</si>
  <si>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</si>
  <si>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</si>
  <si>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</si>
  <si>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</si>
  <si>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</si>
  <si>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</si>
  <si>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</si>
  <si>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</si>
  <si>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</si>
  <si>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</si>
  <si>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</si>
  <si>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</si>
  <si>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</si>
  <si>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</si>
  <si>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</si>
  <si>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</si>
  <si>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</si>
  <si>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</si>
  <si>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</si>
  <si>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</si>
  <si>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</si>
  <si>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</si>
  <si>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</si>
  <si>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</si>
  <si>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</si>
  <si>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</si>
  <si>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</si>
  <si>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</si>
  <si>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</si>
  <si>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</si>
  <si>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</si>
  <si>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</si>
  <si>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</si>
  <si>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</si>
  <si>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</si>
  <si>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</si>
  <si>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</si>
  <si>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</si>
  <si>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</si>
  <si>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</si>
  <si>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</si>
  <si>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</si>
  <si>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</si>
  <si>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</si>
  <si>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</si>
  <si>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</si>
  <si>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</si>
  <si>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</si>
  <si>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</si>
  <si>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</si>
  <si>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</si>
  <si>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</si>
  <si>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</si>
  <si>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</si>
  <si>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</si>
  <si>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</si>
  <si>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</si>
  <si>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</si>
  <si>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</si>
  <si>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</si>
  <si>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</si>
  <si>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</si>
  <si>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</si>
  <si>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</si>
  <si>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</si>
  <si>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</si>
  <si>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</si>
  <si>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</si>
  <si>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</si>
  <si>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</si>
  <si>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</si>
  <si>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</si>
  <si>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</si>
  <si>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</si>
  <si>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</si>
  <si>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</si>
  <si>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</si>
  <si>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</si>
  <si>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</si>
  <si>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</si>
  <si>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</si>
  <si>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</si>
  <si>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</si>
  <si>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</si>
  <si>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</si>
  <si>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</si>
  <si>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</si>
  <si>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</si>
  <si>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</si>
  <si>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</si>
  <si>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</si>
  <si>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</si>
  <si>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</si>
  <si>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</si>
  <si>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</si>
  <si>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</si>
  <si>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</si>
  <si>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</si>
  <si>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</si>
  <si>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</si>
  <si>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</si>
  <si>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</si>
  <si>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</si>
  <si>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</si>
  <si>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</si>
  <si>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</si>
  <si>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</si>
  <si>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</si>
  <si>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</si>
  <si>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</si>
  <si>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</si>
  <si>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</si>
  <si>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</si>
  <si>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</si>
  <si>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</si>
  <si>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</si>
  <si>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</si>
  <si>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</si>
  <si>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</si>
  <si>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</si>
  <si>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</si>
  <si>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</si>
  <si>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</si>
  <si>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</si>
  <si>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</si>
  <si>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</si>
  <si>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</si>
  <si>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</si>
  <si>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</si>
  <si>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</si>
  <si>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</si>
  <si>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</si>
  <si>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</si>
  <si>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</si>
  <si>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</si>
  <si>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</si>
  <si>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</si>
  <si>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</si>
  <si>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</si>
  <si>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</si>
  <si>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</si>
  <si>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</si>
  <si>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</si>
  <si>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</si>
  <si>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</si>
  <si>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</si>
  <si>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</si>
  <si>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</si>
  <si>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</si>
  <si>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</si>
  <si>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</si>
  <si>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</si>
  <si>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</si>
  <si>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</si>
  <si>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</si>
  <si>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</si>
  <si>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</si>
  <si>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</si>
  <si>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</si>
  <si>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</si>
  <si>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</si>
  <si>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</si>
  <si>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</si>
  <si>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</si>
  <si>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</si>
  <si>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</si>
  <si>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</si>
  <si>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</si>
  <si>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</si>
  <si>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</si>
  <si>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</si>
  <si>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</si>
  <si>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</si>
  <si>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</si>
  <si>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</si>
  <si>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</si>
  <si>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</si>
  <si>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</si>
  <si>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</si>
  <si>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</si>
  <si>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</si>
  <si>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</si>
  <si>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</si>
  <si>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</si>
  <si>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</si>
  <si>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</si>
  <si>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</si>
  <si>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</si>
  <si>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</si>
  <si>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</si>
  <si>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</si>
  <si>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</si>
  <si>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</si>
  <si>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</si>
  <si>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</si>
  <si>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</si>
  <si>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</si>
  <si>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</si>
  <si>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</si>
  <si>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</si>
  <si>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</si>
  <si>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</si>
  <si>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</si>
  <si>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</si>
  <si>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</si>
  <si>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</si>
  <si>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</si>
  <si>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</si>
  <si>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</si>
  <si>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</si>
  <si>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</si>
  <si>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</si>
  <si>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</si>
  <si>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</si>
  <si>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</si>
  <si>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</si>
  <si>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</si>
  <si>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</si>
  <si>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</si>
  <si>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</si>
  <si>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</si>
  <si>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</si>
  <si>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</si>
  <si>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</si>
  <si>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</si>
  <si>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</si>
  <si>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</si>
  <si>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</si>
  <si>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</si>
  <si>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</si>
  <si>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</si>
  <si>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</si>
  <si>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</si>
  <si>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</si>
  <si>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</si>
  <si>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</si>
  <si>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</si>
  <si>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</si>
  <si>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</si>
  <si>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</si>
  <si>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</si>
  <si>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</si>
  <si>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</si>
  <si>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</si>
  <si>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</si>
  <si>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</si>
  <si>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</si>
  <si>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</si>
  <si>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</si>
  <si>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</si>
  <si>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</si>
  <si>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</si>
  <si>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</si>
  <si>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</si>
  <si>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</si>
  <si>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</si>
  <si>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</si>
  <si>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</si>
  <si>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</si>
  <si>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</si>
  <si>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</si>
  <si>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</si>
  <si>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</si>
  <si>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</si>
  <si>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</si>
  <si>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</si>
  <si>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</si>
  <si>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</si>
  <si>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</si>
  <si>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</si>
  <si>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</si>
  <si>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</si>
  <si>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</si>
  <si>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</si>
  <si>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</si>
  <si>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</si>
  <si>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</si>
  <si>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</si>
  <si>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</si>
  <si>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</si>
  <si>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</si>
  <si>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</si>
  <si>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</si>
  <si>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</si>
  <si>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</si>
  <si>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</si>
  <si>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</si>
  <si>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</si>
  <si>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</si>
  <si>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</si>
  <si>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</si>
  <si>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</si>
  <si>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</si>
  <si>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</si>
  <si>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</si>
  <si>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</si>
  <si>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</si>
  <si>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</si>
  <si>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</si>
  <si>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</si>
  <si>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</si>
  <si>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</si>
  <si>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</si>
  <si>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</si>
  <si>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</si>
  <si>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</si>
  <si>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</si>
  <si>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</si>
  <si>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</si>
  <si>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</si>
  <si>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</si>
  <si>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</si>
  <si>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</si>
  <si>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</si>
  <si>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</si>
  <si>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</si>
  <si>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</si>
  <si>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</si>
  <si>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</si>
  <si>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</si>
  <si>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</si>
  <si>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</si>
  <si>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</si>
  <si>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</si>
  <si>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</si>
  <si>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</si>
  <si>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</si>
  <si>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</si>
  <si>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</si>
  <si>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</si>
  <si>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</si>
  <si>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</si>
  <si>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</si>
  <si>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</si>
  <si>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</si>
  <si>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</si>
  <si>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</si>
  <si>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</si>
  <si>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</si>
  <si>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</si>
  <si>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</si>
  <si>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</si>
  <si>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</si>
  <si>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</si>
  <si>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</si>
  <si>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</si>
  <si>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</si>
  <si>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</si>
  <si>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</si>
  <si>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</si>
  <si>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</si>
  <si>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</si>
  <si>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</si>
  <si>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</si>
  <si>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</si>
  <si>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</si>
  <si>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</si>
  <si>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</si>
  <si>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</si>
  <si>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</si>
  <si>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</si>
  <si>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</si>
  <si>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</si>
  <si>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</si>
  <si>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</si>
  <si>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</si>
  <si>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</si>
  <si>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</si>
  <si>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</si>
  <si>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</si>
  <si>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</si>
  <si>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</si>
  <si>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</si>
  <si>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</si>
  <si>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</si>
  <si>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</si>
  <si>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</si>
  <si>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</si>
  <si>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</si>
  <si>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</si>
  <si>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</si>
  <si>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</si>
  <si>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</si>
  <si>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</si>
  <si>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</si>
  <si>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</si>
  <si>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</si>
  <si>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</si>
  <si>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</si>
  <si>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</si>
  <si>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</si>
  <si>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</si>
  <si>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</si>
  <si>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</si>
  <si>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</si>
  <si>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</si>
  <si>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</si>
  <si>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</si>
  <si>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</si>
  <si>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</si>
  <si>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</si>
  <si>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</si>
  <si>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</si>
  <si>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</si>
  <si>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</si>
  <si>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</si>
  <si>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</si>
  <si>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</si>
  <si>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</si>
  <si>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</si>
  <si>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</si>
  <si>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</si>
  <si>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</si>
  <si>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</si>
  <si>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</si>
  <si>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</si>
  <si>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</si>
  <si>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</si>
  <si>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</si>
  <si>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</si>
  <si>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</si>
  <si>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</si>
  <si>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</si>
  <si>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</si>
  <si>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</si>
  <si>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</si>
  <si>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</si>
  <si>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</si>
  <si>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</si>
  <si>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</si>
  <si>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</si>
  <si>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</si>
  <si>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</si>
  <si>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</si>
  <si>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</si>
  <si>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</si>
  <si>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</si>
  <si>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</si>
  <si>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</si>
  <si>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</si>
  <si>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</si>
  <si>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</si>
  <si>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</si>
  <si>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</si>
  <si>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</si>
  <si>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</si>
  <si>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</si>
  <si>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</si>
  <si>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</si>
  <si>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</si>
  <si>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</si>
  <si>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</si>
  <si>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</si>
  <si>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</si>
  <si>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</si>
  <si>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</si>
  <si>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</si>
  <si>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</si>
  <si>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</si>
  <si>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</si>
  <si>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</si>
  <si>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</si>
  <si>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</si>
  <si>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</si>
  <si>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</si>
  <si>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</si>
  <si>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</si>
  <si>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</si>
  <si>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</si>
  <si>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</si>
  <si>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</si>
  <si>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</si>
  <si>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</si>
  <si>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</si>
  <si>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</si>
  <si>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</si>
  <si>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</si>
  <si>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</si>
  <si>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</si>
  <si>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</si>
  <si>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</si>
  <si>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</si>
  <si>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</si>
  <si>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</si>
  <si>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</si>
  <si>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</si>
  <si>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</si>
  <si>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</si>
  <si>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</si>
  <si>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</si>
  <si>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</si>
  <si>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</si>
  <si>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</si>
  <si>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</si>
  <si>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</si>
  <si>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</si>
  <si>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</si>
  <si>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</si>
  <si>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</si>
  <si>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</si>
  <si>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</si>
  <si>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</si>
  <si>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</si>
  <si>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</si>
  <si>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</si>
  <si>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</si>
  <si>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</si>
  <si>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</si>
  <si>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</si>
  <si>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</si>
  <si>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</si>
  <si>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</si>
  <si>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</si>
  <si>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</si>
  <si>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</si>
  <si>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</si>
  <si>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</si>
  <si>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</si>
  <si>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</si>
  <si>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</si>
  <si>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</si>
  <si>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</si>
  <si>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</si>
  <si>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</si>
  <si>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</si>
  <si>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</si>
  <si>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</si>
  <si>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</si>
  <si>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</si>
  <si>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</si>
  <si>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</si>
  <si>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</si>
  <si>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</si>
  <si>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</si>
  <si>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</si>
  <si>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</si>
  <si>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</si>
  <si>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</si>
  <si>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</si>
  <si>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</si>
  <si>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</si>
  <si>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</si>
  <si>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</si>
  <si>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</si>
  <si>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</si>
  <si>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</si>
  <si>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</si>
  <si>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</si>
  <si>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</si>
  <si>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</si>
  <si>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</si>
  <si>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</si>
  <si>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</si>
  <si>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</si>
  <si>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</si>
  <si>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</si>
  <si>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</si>
  <si>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</si>
  <si>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</si>
  <si>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</si>
  <si>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</si>
  <si>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</si>
  <si>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</si>
  <si>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</si>
  <si>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</si>
  <si>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</si>
  <si>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</si>
  <si>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</si>
  <si>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</si>
  <si>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</si>
  <si>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</si>
  <si>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</si>
  <si>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</si>
  <si>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</si>
  <si>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</si>
  <si>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</si>
  <si>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</si>
  <si>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</si>
  <si>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</si>
  <si>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</si>
  <si>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</si>
  <si>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</si>
  <si>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</si>
  <si>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</si>
  <si>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</si>
  <si>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</si>
  <si>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</si>
  <si>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</si>
  <si>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</si>
  <si>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</si>
  <si>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</si>
  <si>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</si>
  <si>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</si>
  <si>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</si>
  <si>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</si>
  <si>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</si>
  <si>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</si>
  <si>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</si>
  <si>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</si>
  <si>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</si>
  <si>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</si>
  <si>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</si>
  <si>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</si>
  <si>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</si>
  <si>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</si>
  <si>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</si>
  <si>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</si>
  <si>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</si>
  <si>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</si>
  <si>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</si>
  <si>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</si>
  <si>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</si>
  <si>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</si>
  <si>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</si>
  <si>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</si>
  <si>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</si>
  <si>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</si>
  <si>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</si>
  <si>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</si>
  <si>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</si>
  <si>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</si>
  <si>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</si>
  <si>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</si>
  <si>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</si>
  <si>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</si>
  <si>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</si>
  <si>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</si>
  <si>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</si>
  <si>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</si>
  <si>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</si>
  <si>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</si>
  <si>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</si>
  <si>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</si>
  <si>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</si>
  <si>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</si>
  <si>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</si>
  <si>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</si>
  <si>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</si>
  <si>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</si>
  <si>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</si>
  <si>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</si>
  <si>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</si>
  <si>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</si>
  <si>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</si>
  <si>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</si>
  <si>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</si>
  <si>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</si>
  <si>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</si>
  <si>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</si>
  <si>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</si>
  <si>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</si>
  <si>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</si>
  <si>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</si>
  <si>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</si>
  <si>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</si>
  <si>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</si>
  <si>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</si>
  <si>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</si>
  <si>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</si>
  <si>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</si>
  <si>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</si>
  <si>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</si>
  <si>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</si>
  <si>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</si>
  <si>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</si>
  <si>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</si>
  <si>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</si>
  <si>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</si>
  <si>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</si>
  <si>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</si>
  <si>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</si>
  <si>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</si>
  <si>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</si>
  <si>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</si>
  <si>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</si>
  <si>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</si>
  <si>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</si>
  <si>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</si>
  <si>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</si>
  <si>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</si>
  <si>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</si>
  <si>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</si>
  <si>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</si>
  <si>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</si>
  <si>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</si>
  <si>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</si>
  <si>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</si>
  <si>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</si>
  <si>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</si>
  <si>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</si>
  <si>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</si>
  <si>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</si>
  <si>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</si>
  <si>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</si>
  <si>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</si>
  <si>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</si>
  <si>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</si>
  <si>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</si>
  <si>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</si>
  <si>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</si>
  <si>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</si>
  <si>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</si>
  <si>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</si>
  <si>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</si>
  <si>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</si>
  <si>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</si>
  <si>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</si>
  <si>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</si>
  <si>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</si>
  <si>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</si>
  <si>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</si>
  <si>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</si>
  <si>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</si>
  <si>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</si>
  <si>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</si>
  <si>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</si>
  <si>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</si>
  <si>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</si>
  <si>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</si>
  <si>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</si>
  <si>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</si>
  <si>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</si>
  <si>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</si>
  <si>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</si>
  <si>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</si>
  <si>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</si>
  <si>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</si>
  <si>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</si>
  <si>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</si>
  <si>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</si>
  <si>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</si>
  <si>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</si>
  <si>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</si>
  <si>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</si>
  <si>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</si>
  <si>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</si>
  <si>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</si>
  <si>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</si>
  <si>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</si>
  <si>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</si>
  <si>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</si>
  <si>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</si>
  <si>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</si>
  <si>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</si>
  <si>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</si>
  <si>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</si>
  <si>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</si>
  <si>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</si>
  <si>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</si>
  <si>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</si>
  <si>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</si>
  <si>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</si>
  <si>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</si>
  <si>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</si>
  <si>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</si>
  <si>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</si>
  <si>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</si>
  <si>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</si>
  <si>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</si>
  <si>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</si>
  <si>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</si>
  <si>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</si>
  <si>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</si>
  <si>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</si>
  <si>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</si>
  <si>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</si>
  <si>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</si>
  <si>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</si>
  <si>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</si>
  <si>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</si>
  <si>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</si>
  <si>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</si>
  <si>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</si>
  <si>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</si>
  <si>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</si>
  <si>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</si>
  <si>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</si>
  <si>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</si>
  <si>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</si>
  <si>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</si>
  <si>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</si>
  <si>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</si>
  <si>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</si>
  <si>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</si>
  <si>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</si>
  <si>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</si>
  <si>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</si>
  <si>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</si>
  <si>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</si>
  <si>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</si>
  <si>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</si>
  <si>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</si>
  <si>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</si>
  <si>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</si>
  <si>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</si>
  <si>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</si>
  <si>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</si>
  <si>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</si>
  <si>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</si>
  <si>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</si>
  <si>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</si>
  <si>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</si>
  <si>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</si>
  <si>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</si>
  <si>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</si>
  <si>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</si>
  <si>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</si>
  <si>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</si>
  <si>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</si>
  <si>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</si>
  <si>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</si>
  <si>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</si>
  <si>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</si>
  <si>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</si>
  <si>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</si>
  <si>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</si>
  <si>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</si>
  <si>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</si>
  <si>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</si>
  <si>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</si>
  <si>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</si>
  <si>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</si>
  <si>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</si>
  <si>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</si>
  <si>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</si>
  <si>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</si>
  <si>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</si>
  <si>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</si>
  <si>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</si>
  <si>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</si>
  <si>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</si>
  <si>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</si>
  <si>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</si>
  <si>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</si>
  <si>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</si>
  <si>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</si>
  <si>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</si>
  <si>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</si>
  <si>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</si>
  <si>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</si>
  <si>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</si>
  <si>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</si>
  <si>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</si>
  <si>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</si>
  <si>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</si>
  <si>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</si>
  <si>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</si>
  <si>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</si>
  <si>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</si>
  <si>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</si>
  <si>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</si>
  <si>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</si>
  <si>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</si>
  <si>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</si>
  <si>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</si>
  <si>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</si>
  <si>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</si>
  <si>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</si>
  <si>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</si>
  <si>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</si>
  <si>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</si>
  <si>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</si>
  <si>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</si>
  <si>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</si>
  <si>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</si>
  <si>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</si>
  <si>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</si>
  <si>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</si>
  <si>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</si>
  <si>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</si>
  <si>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</si>
  <si>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</si>
  <si>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</si>
  <si>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</si>
  <si>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</si>
  <si>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</si>
  <si>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</si>
  <si>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</si>
  <si>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</si>
  <si>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</si>
  <si>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</si>
  <si>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</si>
  <si>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</si>
  <si>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</si>
  <si>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</si>
  <si>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</si>
  <si>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</si>
  <si>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</si>
  <si>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</si>
  <si>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</si>
  <si>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</si>
  <si>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</si>
  <si>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</si>
  <si>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</si>
  <si>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</si>
  <si>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</si>
  <si>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</si>
  <si>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</si>
  <si>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</si>
  <si>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</si>
  <si>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</si>
  <si>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</si>
  <si>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</si>
  <si>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</si>
  <si>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</si>
  <si>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</si>
  <si>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</si>
  <si>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</si>
  <si>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</si>
  <si>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</si>
  <si>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</si>
  <si>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</si>
  <si>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</si>
  <si>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</si>
  <si>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</si>
  <si>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</si>
  <si>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</si>
  <si>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</si>
  <si>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</si>
  <si>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</si>
  <si>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</si>
  <si>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</si>
  <si>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</si>
  <si>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</si>
  <si>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</si>
  <si>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</si>
  <si>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</si>
  <si>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</si>
  <si>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</si>
  <si>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</si>
  <si>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</si>
  <si>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</si>
  <si>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</si>
  <si>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</si>
  <si>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</si>
  <si>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</si>
  <si>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</si>
  <si>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</si>
  <si>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</si>
  <si>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</si>
  <si>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</si>
  <si>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</si>
  <si>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</si>
  <si>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</si>
  <si>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</si>
  <si>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</si>
  <si>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</si>
  <si>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</si>
  <si>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</si>
  <si>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</si>
  <si>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</si>
  <si>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</si>
  <si>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</si>
  <si>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</si>
  <si>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</si>
  <si>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</si>
  <si>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</si>
  <si>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</si>
  <si>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</si>
  <si>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</si>
  <si>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</si>
  <si>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</si>
  <si>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</si>
  <si>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</si>
  <si>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</si>
  <si>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</si>
  <si>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</si>
  <si>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</si>
  <si>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</si>
  <si>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</si>
  <si>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</si>
  <si>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</si>
  <si>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</si>
  <si>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</si>
  <si>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</si>
  <si>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</si>
  <si>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</si>
  <si>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</si>
  <si>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</si>
  <si>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</si>
  <si>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</si>
  <si>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</si>
  <si>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</si>
  <si>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</si>
  <si>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</si>
  <si>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</si>
  <si>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</si>
  <si>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</si>
  <si>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</si>
  <si>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</si>
  <si>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</si>
  <si>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</si>
  <si>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</si>
  <si>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</si>
  <si>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</si>
  <si>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</si>
  <si>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</si>
  <si>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</si>
  <si>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</si>
  <si>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</si>
  <si>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</si>
  <si>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</si>
  <si>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</si>
  <si>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</si>
  <si>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</si>
  <si>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</si>
  <si>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</si>
  <si>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</si>
  <si>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</si>
  <si>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</si>
  <si>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</si>
  <si>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</si>
  <si>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</si>
  <si>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</si>
  <si>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</si>
  <si>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</si>
  <si>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</si>
  <si>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</si>
  <si>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</si>
  <si>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</si>
  <si>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</si>
  <si>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</si>
  <si>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</si>
  <si>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</si>
  <si>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</si>
  <si>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</si>
  <si>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</si>
  <si>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</si>
  <si>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</si>
  <si>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</si>
  <si>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</si>
  <si>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</si>
  <si>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</si>
  <si>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</si>
  <si>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</si>
  <si>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</si>
  <si>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</si>
  <si>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</si>
  <si>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</si>
  <si>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</si>
  <si>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</si>
  <si>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</si>
  <si>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</si>
  <si>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</si>
  <si>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</si>
  <si>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</si>
  <si>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</si>
  <si>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</si>
  <si>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</si>
  <si>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</si>
  <si>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</si>
  <si>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</si>
  <si>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</si>
  <si>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</si>
  <si>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</si>
  <si>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</si>
  <si>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</si>
  <si>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</si>
  <si>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</si>
  <si>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</si>
  <si>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</si>
  <si>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</si>
  <si>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</si>
  <si>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</si>
  <si>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</si>
  <si>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</si>
  <si>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</si>
  <si>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</si>
  <si>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</si>
  <si>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</si>
  <si>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</si>
  <si>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</si>
  <si>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</si>
  <si>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</si>
  <si>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</si>
  <si>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</si>
  <si>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</si>
  <si>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</si>
  <si>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</si>
  <si>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</si>
  <si>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</si>
  <si>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</si>
  <si>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</si>
  <si>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</si>
  <si>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</si>
  <si>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</si>
  <si>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</si>
  <si>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</si>
  <si>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</si>
  <si>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</si>
  <si>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</si>
  <si>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</si>
  <si>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</si>
  <si>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</si>
  <si>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</si>
  <si>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</si>
  <si>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</si>
  <si>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</si>
  <si>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</si>
  <si>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</si>
  <si>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</si>
  <si>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</si>
  <si>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</si>
  <si>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</si>
  <si>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</si>
  <si>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</si>
  <si>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</si>
  <si>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</si>
  <si>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</si>
  <si>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</si>
  <si>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</si>
  <si>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</si>
  <si>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</si>
  <si>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</si>
  <si>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</si>
  <si>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</si>
  <si>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</si>
  <si>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</si>
  <si>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</si>
  <si>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</si>
  <si>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</si>
  <si>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</si>
  <si>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</si>
  <si>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</si>
  <si>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</si>
  <si>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</si>
  <si>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</si>
  <si>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</si>
  <si>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</si>
  <si>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</si>
  <si>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</si>
  <si>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</si>
  <si>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</si>
  <si>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</si>
  <si>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</si>
  <si>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</si>
  <si>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</si>
  <si>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</si>
  <si>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</si>
  <si>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</si>
  <si>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</si>
  <si>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</si>
  <si>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</si>
  <si>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</si>
  <si>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</si>
  <si>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</si>
  <si>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</si>
  <si>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</si>
  <si>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</si>
  <si>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</si>
  <si>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</si>
  <si>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</si>
  <si>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</si>
  <si>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</si>
  <si>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</si>
  <si>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</si>
  <si>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</si>
  <si>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</si>
  <si>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</si>
  <si>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</si>
  <si>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</si>
  <si>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</si>
  <si>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</si>
  <si>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</si>
  <si>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</si>
  <si>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</si>
  <si>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</si>
  <si>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</si>
  <si>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</si>
  <si>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</si>
  <si>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</si>
  <si>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</si>
  <si>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</si>
  <si>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</si>
  <si>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</si>
  <si>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</si>
  <si>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</si>
  <si>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</si>
  <si>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</si>
  <si>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</si>
  <si>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</si>
  <si>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</si>
  <si>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</si>
  <si>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</si>
  <si>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</si>
  <si>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</si>
  <si>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</si>
  <si>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</si>
  <si>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</si>
  <si>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</si>
  <si>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</si>
  <si>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</si>
  <si>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</si>
  <si>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</si>
  <si>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</si>
  <si>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</si>
  <si>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</si>
  <si>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</si>
  <si>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</si>
  <si>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</si>
  <si>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</si>
  <si>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</si>
  <si>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</si>
  <si>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</si>
  <si>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</si>
  <si>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</si>
  <si>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</si>
  <si>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</si>
  <si>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</si>
  <si>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</si>
  <si>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</si>
  <si>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</si>
  <si>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</si>
  <si>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</si>
  <si>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</si>
  <si>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</si>
  <si>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</si>
  <si>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</si>
  <si>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</si>
  <si>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</si>
  <si>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</si>
  <si>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</si>
  <si>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</si>
  <si>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</si>
  <si>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</si>
  <si>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</si>
  <si>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</si>
  <si>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</si>
  <si>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</si>
  <si>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</si>
  <si>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</si>
  <si>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</si>
  <si>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</si>
  <si>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</si>
  <si>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</si>
  <si>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</si>
  <si>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</si>
  <si>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</si>
  <si>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</si>
  <si>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</si>
  <si>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</si>
  <si>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</si>
  <si>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</si>
  <si>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</si>
  <si>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</si>
  <si>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</si>
  <si>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</si>
  <si>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</si>
  <si>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</si>
  <si>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</si>
  <si>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</si>
  <si>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</si>
  <si>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</si>
  <si>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</si>
  <si>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</si>
  <si>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</si>
  <si>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</si>
  <si>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</si>
  <si>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</si>
  <si>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</si>
  <si>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</si>
  <si>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</si>
  <si>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</si>
  <si>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</si>
  <si>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</si>
  <si>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</si>
  <si>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</si>
  <si>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</si>
  <si>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</si>
  <si>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</si>
  <si>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</si>
  <si>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</si>
  <si>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</si>
  <si>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</si>
  <si>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</si>
  <si>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</si>
  <si>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</si>
  <si>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</si>
  <si>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</si>
  <si>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</si>
  <si>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</si>
  <si>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</si>
  <si>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</si>
  <si>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</si>
  <si>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</si>
  <si>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</si>
  <si>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</si>
  <si>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</si>
  <si>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</si>
  <si>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</si>
  <si>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</si>
  <si>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</si>
  <si>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</si>
  <si>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</si>
  <si>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</si>
  <si>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</si>
  <si>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</si>
  <si>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</si>
  <si>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</si>
  <si>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</si>
  <si>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</si>
  <si>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</si>
  <si>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</si>
  <si>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</si>
  <si>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</si>
  <si>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</si>
  <si>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</si>
  <si>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</si>
  <si>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</si>
  <si>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</si>
  <si>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</si>
  <si>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</si>
  <si>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</si>
  <si>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</si>
  <si>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</si>
  <si>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</si>
  <si>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</si>
  <si>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</si>
  <si>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</si>
  <si>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</si>
  <si>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</si>
  <si>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</si>
  <si>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</si>
  <si>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</si>
  <si>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</si>
  <si>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</si>
  <si>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</si>
  <si>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</si>
  <si>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</si>
  <si>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</si>
  <si>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</si>
  <si>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</si>
  <si>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</si>
  <si>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</si>
  <si>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</si>
  <si>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</si>
  <si>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</si>
  <si>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</si>
  <si>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</si>
  <si>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</si>
  <si>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</si>
  <si>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</si>
  <si>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</si>
  <si>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</si>
  <si>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</si>
  <si>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</si>
  <si>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</si>
  <si>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</si>
  <si>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</si>
  <si>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</si>
  <si>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</si>
  <si>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</si>
  <si>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</si>
  <si>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</si>
  <si>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</si>
  <si>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</si>
  <si>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</si>
  <si>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</si>
  <si>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</si>
  <si>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</si>
  <si>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</si>
  <si>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</si>
  <si>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</si>
  <si>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</si>
  <si>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</si>
  <si>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</si>
  <si>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</si>
  <si>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</si>
  <si>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</si>
  <si>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</si>
  <si>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</si>
  <si>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</si>
  <si>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</si>
  <si>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</si>
  <si>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</si>
  <si>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</si>
  <si>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</si>
  <si>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</si>
  <si>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</si>
  <si>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</si>
  <si>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</si>
  <si>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</si>
  <si>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</si>
  <si>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</si>
  <si>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</si>
  <si>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</si>
  <si>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</si>
  <si>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</si>
  <si>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</si>
  <si>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</si>
  <si>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</si>
  <si>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</si>
  <si>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</si>
  <si>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</si>
  <si>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</si>
  <si>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</si>
  <si>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</si>
  <si>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</si>
  <si>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</si>
  <si>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</si>
  <si>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</si>
  <si>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</si>
  <si>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</si>
  <si>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</si>
  <si>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</si>
  <si>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</si>
  <si>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</si>
  <si>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</si>
  <si>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</si>
  <si>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</si>
  <si>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</si>
  <si>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</si>
  <si>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</si>
  <si>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</si>
  <si>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</si>
  <si>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</si>
  <si>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</si>
  <si>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</si>
  <si>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</si>
  <si>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</si>
  <si>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</si>
  <si>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</si>
  <si>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</si>
  <si>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</si>
  <si>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</si>
  <si>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</si>
  <si>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</si>
  <si>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</si>
  <si>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</si>
  <si>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</si>
  <si>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</si>
  <si>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</si>
  <si>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</si>
  <si>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</si>
  <si>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</si>
  <si>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</si>
  <si>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</si>
  <si>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</si>
  <si>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</si>
  <si>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</si>
  <si>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</si>
  <si>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</si>
  <si>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</si>
  <si>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</si>
  <si>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</si>
  <si>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</si>
  <si>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</si>
  <si>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</si>
  <si>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</si>
  <si>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</si>
  <si>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</si>
  <si>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</si>
  <si>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</si>
  <si>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</si>
  <si>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</si>
  <si>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</si>
  <si>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</si>
  <si>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</si>
  <si>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</si>
  <si>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</si>
  <si>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</si>
  <si>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</si>
  <si>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</si>
  <si>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</si>
  <si>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</si>
  <si>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</si>
  <si>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</si>
  <si>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</si>
  <si>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</si>
  <si>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</si>
  <si>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</si>
  <si>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</si>
  <si>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</si>
  <si>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</si>
  <si>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</si>
  <si>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</si>
  <si>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</si>
  <si>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</si>
  <si>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</si>
  <si>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</si>
  <si>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</si>
  <si>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</si>
  <si>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</si>
  <si>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</si>
  <si>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</si>
  <si>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</si>
  <si>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</si>
  <si>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</si>
  <si>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</si>
  <si>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</si>
  <si>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</si>
  <si>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</si>
  <si>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</si>
  <si>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</si>
  <si>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</si>
  <si>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</si>
  <si>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</si>
  <si>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</si>
  <si>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</si>
  <si>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</si>
  <si>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</si>
  <si>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</si>
  <si>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</si>
  <si>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</si>
  <si>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</si>
  <si>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</si>
  <si>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</si>
  <si>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</si>
  <si>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</si>
  <si>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</si>
  <si>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</si>
  <si>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</si>
  <si>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</si>
  <si>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</si>
  <si>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</si>
  <si>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</si>
  <si>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</si>
  <si>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</si>
  <si>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</si>
  <si>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</si>
  <si>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</si>
  <si>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</si>
  <si>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</si>
  <si>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</si>
  <si>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</si>
  <si>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</si>
  <si>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</si>
  <si>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</si>
  <si>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</si>
  <si>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</si>
  <si>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</si>
  <si>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</si>
  <si>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</si>
  <si>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</si>
  <si>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</si>
  <si>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</si>
  <si>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</si>
  <si>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</si>
  <si>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</si>
  <si>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</si>
  <si>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</si>
  <si>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</si>
  <si>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</si>
  <si>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</si>
  <si>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</si>
  <si>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</si>
  <si>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</si>
  <si>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</si>
  <si>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</si>
  <si>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</si>
  <si>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</si>
  <si>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</si>
  <si>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</si>
  <si>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</si>
  <si>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</si>
  <si>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</si>
  <si>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</si>
  <si>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</si>
  <si>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</si>
  <si>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</si>
  <si>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</si>
  <si>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</si>
  <si>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</si>
  <si>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</si>
  <si>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</si>
  <si>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</si>
  <si>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</si>
  <si>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</si>
  <si>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</si>
  <si>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</si>
  <si>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</si>
  <si>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</si>
  <si>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</si>
  <si>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</si>
  <si>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</si>
  <si>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</si>
  <si>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</si>
  <si>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</si>
  <si>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</si>
  <si>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</si>
  <si>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</si>
  <si>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</si>
  <si>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</si>
  <si>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</si>
  <si>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</si>
  <si>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</si>
  <si>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</si>
  <si>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</si>
  <si>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</si>
  <si>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</si>
  <si>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</si>
  <si>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</si>
  <si>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</si>
  <si>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</si>
  <si>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</si>
  <si>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</si>
  <si>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</si>
  <si>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</si>
  <si>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</si>
  <si>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</si>
  <si>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</si>
  <si>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</si>
  <si>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</si>
  <si>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</si>
  <si>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</si>
  <si>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</si>
  <si>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</si>
  <si>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</si>
  <si>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</si>
  <si>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</si>
  <si>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</si>
  <si>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</si>
  <si>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</si>
  <si>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</si>
  <si>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</si>
  <si>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</si>
  <si>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</si>
  <si>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</si>
  <si>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</si>
  <si>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</si>
  <si>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</si>
  <si>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</si>
  <si>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</si>
  <si>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</si>
  <si>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</si>
  <si>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</si>
  <si>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</si>
  <si>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</si>
  <si>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</si>
  <si>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</si>
  <si>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</si>
  <si>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</si>
  <si>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</si>
  <si>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</si>
  <si>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</si>
  <si>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</si>
  <si>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</si>
  <si>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</si>
  <si>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</si>
  <si>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</si>
  <si>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</si>
  <si>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</si>
  <si>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</si>
  <si>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</si>
  <si>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</si>
  <si>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</si>
  <si>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</si>
  <si>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</si>
  <si>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</si>
  <si>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</si>
  <si>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</si>
  <si>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</si>
  <si>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</si>
  <si>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</si>
  <si>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</si>
  <si>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</si>
  <si>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</si>
  <si>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</si>
  <si>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</si>
  <si>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</si>
  <si>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</si>
  <si>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</si>
  <si>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</si>
  <si>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</si>
  <si>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</si>
  <si>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</si>
  <si>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</si>
  <si>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</si>
  <si>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</si>
  <si>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</si>
  <si>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</si>
  <si>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</si>
  <si>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</si>
  <si>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</si>
  <si>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</si>
  <si>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</si>
  <si>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</si>
  <si>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</si>
  <si>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</si>
  <si>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</si>
  <si>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</si>
  <si>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</si>
  <si>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</si>
  <si>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</si>
  <si>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</si>
  <si>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</si>
  <si>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</si>
  <si>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</si>
  <si>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</si>
  <si>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</si>
  <si>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</si>
  <si>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</si>
  <si>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</si>
  <si>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</si>
  <si>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</si>
  <si>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</si>
  <si>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</si>
  <si>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</si>
  <si>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</si>
  <si>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</si>
  <si>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</si>
  <si>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</si>
  <si>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</si>
  <si>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</si>
  <si>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</si>
  <si>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</si>
  <si>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</si>
  <si>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</si>
  <si>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</si>
  <si>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</si>
  <si>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</si>
  <si>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</si>
  <si>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</si>
  <si>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</si>
  <si>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</si>
  <si>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</si>
  <si>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</si>
  <si>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</si>
  <si>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</si>
  <si>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</si>
  <si>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</si>
  <si>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</si>
  <si>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</si>
  <si>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</si>
  <si>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</si>
  <si>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</si>
  <si>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</si>
  <si>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</si>
  <si>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</si>
  <si>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</si>
  <si>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</si>
  <si>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</si>
  <si>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</si>
  <si>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</si>
  <si>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</si>
  <si>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</si>
  <si>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</si>
  <si>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</si>
  <si>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</si>
  <si>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</si>
  <si>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</si>
  <si>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</si>
  <si>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</si>
  <si>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</si>
  <si>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</si>
  <si>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</si>
  <si>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</si>
  <si>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</si>
  <si>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</si>
  <si>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</si>
  <si>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</si>
  <si>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</si>
  <si>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</si>
  <si>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</si>
  <si>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</si>
  <si>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</si>
  <si>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</si>
  <si>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</si>
  <si>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</si>
  <si>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</si>
  <si>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</si>
  <si>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</si>
  <si>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</si>
  <si>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</si>
  <si>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</si>
  <si>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</si>
  <si>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</si>
  <si>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</si>
  <si>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</si>
  <si>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</si>
  <si>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</si>
  <si>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</si>
  <si>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</si>
  <si>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</si>
  <si>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</si>
  <si>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</si>
  <si>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</si>
  <si>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</si>
  <si>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</si>
  <si>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</si>
  <si>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</si>
  <si>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</si>
  <si>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</si>
  <si>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</si>
  <si>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</si>
  <si>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</si>
  <si>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</si>
  <si>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</si>
  <si>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</si>
  <si>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</si>
  <si>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</si>
  <si>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</si>
  <si>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</si>
  <si>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</si>
  <si>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</si>
  <si>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</si>
  <si>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</si>
  <si>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</si>
  <si>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</si>
  <si>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</si>
  <si>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</si>
  <si>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</si>
  <si>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</si>
  <si>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</si>
  <si>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</si>
  <si>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</si>
  <si>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</si>
  <si>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</si>
  <si>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</si>
  <si>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</si>
  <si>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</si>
  <si>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</si>
  <si>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</si>
  <si>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</si>
  <si>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</si>
  <si>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</si>
  <si>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</si>
  <si>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</si>
  <si>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</si>
  <si>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</si>
  <si>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</si>
  <si>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</si>
  <si>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</si>
  <si>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</si>
  <si>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</si>
  <si>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</si>
  <si>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</si>
  <si>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</si>
  <si>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</si>
  <si>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</si>
  <si>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</si>
  <si>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</si>
  <si>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</si>
  <si>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</si>
  <si>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</si>
  <si>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</si>
  <si>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</si>
  <si>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</si>
  <si>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</si>
  <si>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</si>
  <si>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</si>
  <si>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</si>
  <si>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</si>
  <si>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</si>
  <si>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</si>
  <si>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</si>
  <si>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</si>
  <si>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</si>
  <si>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</si>
  <si>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</si>
  <si>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</si>
  <si>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</si>
  <si>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</si>
  <si>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</si>
  <si>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</si>
  <si>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</si>
  <si>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</si>
  <si>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</si>
  <si>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</si>
  <si>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</si>
  <si>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</si>
  <si>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</si>
  <si>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</si>
  <si>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</si>
  <si>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</si>
  <si>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</si>
  <si>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</si>
  <si>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</si>
  <si>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</si>
  <si>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</si>
  <si>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</si>
  <si>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</si>
  <si>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</si>
  <si>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</si>
  <si>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</si>
  <si>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</si>
  <si>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05142600</t>
  </si>
  <si>
    <t>LE TARN</t>
  </si>
  <si>
    <t>LE TARN A COURRIS</t>
  </si>
  <si>
    <t>IBMR190-05422</t>
  </si>
  <si>
    <t>Agence de l'Eau Adour Garonne</t>
  </si>
  <si>
    <t>41749411900056</t>
  </si>
  <si>
    <t>AQUABIO</t>
  </si>
  <si>
    <t>GAUCHE</t>
  </si>
  <si>
    <t>Benjamin POUJARDIEU (Hydrobiologiste) - Guillaume ESCOLAR (Technicien Hydrobiologiste) - Eva AUZERIC (Hydrobiologiste)</t>
  </si>
  <si>
    <t>IBMR Standard</t>
  </si>
  <si>
    <t>BASSES EAUX</t>
  </si>
  <si>
    <t>ensoleille</t>
  </si>
  <si>
    <t>NULLE OU FAIBLE</t>
  </si>
  <si>
    <t>OUI</t>
  </si>
  <si>
    <t xml:space="preserve">Transparence permettant la réalisation d'un protocole standard embarqué.
</t>
  </si>
  <si>
    <t>Abondant</t>
  </si>
  <si>
    <t>NEWCOD</t>
  </si>
  <si>
    <t>Brassicaceae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</si>
</sst>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651483</v>
      </c>
      <c r="G10" s="97"/>
      <c r="H10" s="98"/>
    </row>
    <row r="11" spans="1:8" ht="15">
      <c r="A11" s="10" t="s">
        <v>2281</v>
      </c>
      <c r="B11" s="47">
        <v>43705</v>
      </c>
      <c r="D11" s="10" t="s">
        <v>2284</v>
      </c>
      <c r="E11" s="52">
        <v>6315818</v>
      </c>
      <c r="G11" s="97"/>
      <c r="H11" s="98"/>
    </row>
    <row r="12" spans="1:8" ht="15">
      <c r="A12" s="10" t="s">
        <v>2287</v>
      </c>
      <c r="B12" s="52" t="s">
        <v>5291</v>
      </c>
      <c r="D12" s="10" t="s">
        <v>2285</v>
      </c>
      <c r="E12" s="52">
        <v>651524</v>
      </c>
      <c r="G12" s="99"/>
      <c r="H12" s="100"/>
    </row>
    <row r="13" spans="1:5" ht="17.25" customHeight="1" thickBot="1">
      <c r="A13" s="2"/>
      <c r="B13" s="55"/>
      <c r="D13" s="10" t="s">
        <v>2286</v>
      </c>
      <c r="E13" s="52">
        <v>6315888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651483</v>
      </c>
    </row>
    <row r="18" spans="1:3" ht="15">
      <c r="A18" s="111"/>
      <c r="B18" s="49" t="s">
        <v>2271</v>
      </c>
      <c r="C18" s="61">
        <f>E11</f>
        <v>6315818</v>
      </c>
    </row>
    <row r="19" spans="1:2" ht="15">
      <c r="A19" s="3" t="s">
        <v>2063</v>
      </c>
      <c r="B19" s="29">
        <v>197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76.69999694824219</v>
      </c>
      <c r="C37" s="6"/>
      <c r="D37" s="8" t="s">
        <v>2110</v>
      </c>
      <c r="E37" s="30"/>
    </row>
    <row r="38" spans="1:5" s="7" customFormat="1" ht="15" customHeight="1">
      <c r="A38" s="5" t="s">
        <v>2115</v>
      </c>
      <c r="B38" s="30">
        <v>17</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5</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3</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v>1</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1</v>
      </c>
      <c r="C74" s="6"/>
      <c r="D74" s="10" t="s">
        <v>2082</v>
      </c>
      <c r="E74" s="9"/>
    </row>
    <row r="75" spans="1:5" s="15" customFormat="1" ht="15">
      <c r="A75" s="3" t="s">
        <v>2081</v>
      </c>
      <c r="B75" s="9">
        <v>1</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1</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1</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5304</v>
      </c>
      <c r="B97" s="20" t="str">
        <f>IF(A97="NEWCOD",IF(ISBLANK(G97),"renseigner le champ 'Nouveau taxon'",G97),VLOOKUP(A97,'Ref Taxo'!A:B,2,FALSE))</f>
        <v>Brassicaceae</v>
      </c>
      <c r="C97" s="21">
        <f>IF(A97="NEWCOD",IF(ISBLANK(H97),"NoCod",H97),VLOOKUP(A97,'Ref Taxo'!A:D,4,FALSE))</f>
        <v>30973</v>
      </c>
      <c r="D97" s="34">
        <v>0.009999999776482582</v>
      </c>
      <c r="E97" s="35">
        <v>0</v>
      </c>
      <c r="F97" s="35" t="s">
        <v>2294</v>
      </c>
      <c r="G97" s="77" t="s">
        <v>5305</v>
      </c>
      <c r="H97" s="78">
        <v>30973</v>
      </c>
    </row>
    <row r="98" spans="1:8" ht="15">
      <c r="A98" s="33" t="s">
        <v>1610</v>
      </c>
      <c r="B98" s="20" t="str">
        <f>IF(A98="NEWCOD",IF(ISBLANK(G98),"renseigner le champ 'Nouveau taxon'",G98),VLOOKUP(A98,'Ref Taxo'!A:B,2,FALSE))</f>
        <v>Ranunculus penicillatus</v>
      </c>
      <c r="C98" s="21">
        <f>IF(A98="NEWCOD",IF(ISBLANK(H98),"NoCod",H98),VLOOKUP(A98,'Ref Taxo'!A:D,4,FALSE))</f>
        <v>1909</v>
      </c>
      <c r="D98" s="34">
        <v>0.009999999776482582</v>
      </c>
      <c r="E98" s="35">
        <v>0</v>
      </c>
      <c r="F98" s="35" t="s">
        <v>2294</v>
      </c>
      <c r="G98" s="79"/>
      <c r="H98" s="80"/>
    </row>
    <row r="99" spans="1:8" ht="15">
      <c r="A99" s="33" t="s">
        <v>107</v>
      </c>
      <c r="B99" s="20" t="str">
        <f>IF(A99="NEWCOD",IF(ISBLANK(G99),"renseigner le champ 'Nouveau taxon'",G99),VLOOKUP(A99,'Ref Taxo'!A:B,2,FALSE))</f>
        <v>Audouinella</v>
      </c>
      <c r="C99" s="21">
        <f>IF(A99="NEWCOD",IF(ISBLANK(H99),"NoCod",H99),VLOOKUP(A99,'Ref Taxo'!A:D,4,FALSE))</f>
        <v>6076</v>
      </c>
      <c r="D99" s="34">
        <v>0.009999999776482582</v>
      </c>
      <c r="E99" s="35">
        <v>0</v>
      </c>
      <c r="F99" s="35" t="s">
        <v>2294</v>
      </c>
      <c r="G99" s="79"/>
      <c r="H99" s="80"/>
    </row>
    <row r="100" spans="1:8" ht="15">
      <c r="A100" s="33" t="s">
        <v>1366</v>
      </c>
      <c r="B100" s="20" t="str">
        <f>IF(A100="NEWCOD",IF(ISBLANK(G100),"renseigner le champ 'Nouveau taxon'",G100),VLOOKUP(A100,'Ref Taxo'!A:B,2,FALSE))</f>
        <v>Phalaris arundinacea</v>
      </c>
      <c r="C100" s="21">
        <f>IF(A100="NEWCOD",IF(ISBLANK(H100),"NoCod",H100),VLOOKUP(A100,'Ref Taxo'!A:D,4,FALSE))</f>
        <v>1577</v>
      </c>
      <c r="D100" s="34">
        <v>0.009999999776482582</v>
      </c>
      <c r="E100" s="35">
        <v>0</v>
      </c>
      <c r="F100" s="35" t="s">
        <v>2294</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0.009999999776482582</v>
      </c>
      <c r="E101" s="35">
        <v>0</v>
      </c>
      <c r="F101" s="35" t="s">
        <v>2294</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0.009999999776482582</v>
      </c>
      <c r="E102" s="35">
        <v>0</v>
      </c>
      <c r="F102" s="35" t="s">
        <v>2294</v>
      </c>
      <c r="G102" s="79"/>
      <c r="H102" s="80"/>
    </row>
    <row r="103" spans="1:8" ht="15">
      <c r="A103" s="33" t="s">
        <v>1616</v>
      </c>
      <c r="B103" s="20" t="str">
        <f>IF(A103="NEWCOD",IF(ISBLANK(G103),"renseigner le champ 'Nouveau taxon'",G103),VLOOKUP(A103,'Ref Taxo'!A:B,2,FALSE))</f>
        <v>Ranunculus repens</v>
      </c>
      <c r="C103" s="21">
        <f>IF(A103="NEWCOD",IF(ISBLANK(H103),"NoCod",H103),VLOOKUP(A103,'Ref Taxo'!A:D,4,FALSE))</f>
        <v>1910</v>
      </c>
      <c r="D103" s="34">
        <v>0.009999999776482582</v>
      </c>
      <c r="E103" s="35">
        <v>0</v>
      </c>
      <c r="F103" s="35" t="s">
        <v>2294</v>
      </c>
      <c r="G103" s="79"/>
      <c r="H103" s="80"/>
    </row>
    <row r="104" spans="1:8" ht="15">
      <c r="A104" s="33" t="s">
        <v>1476</v>
      </c>
      <c r="B104" s="20" t="str">
        <f>IF(A104="NEWCOD",IF(ISBLANK(G104),"renseigner le champ 'Nouveau taxon'",G104),VLOOKUP(A104,'Ref Taxo'!A:B,2,FALSE))</f>
        <v>Potamogeton nodosus</v>
      </c>
      <c r="C104" s="21">
        <f>IF(A104="NEWCOD",IF(ISBLANK(H104),"NoCod",H104),VLOOKUP(A104,'Ref Taxo'!A:D,4,FALSE))</f>
        <v>1652</v>
      </c>
      <c r="D104" s="34">
        <v>0.009999999776482582</v>
      </c>
      <c r="E104" s="35">
        <v>0</v>
      </c>
      <c r="F104" s="35" t="s">
        <v>2294</v>
      </c>
      <c r="G104" s="79"/>
      <c r="H104" s="80"/>
    </row>
    <row r="105" spans="1:8" ht="15">
      <c r="A105" s="33" t="s">
        <v>453</v>
      </c>
      <c r="B105" s="20" t="str">
        <f>IF(A105="NEWCOD",IF(ISBLANK(G105),"renseigner le champ 'Nouveau taxon'",G105),VLOOKUP(A105,'Ref Taxo'!A:B,2,FALSE))</f>
        <v>Cladophora</v>
      </c>
      <c r="C105" s="21">
        <f>IF(A105="NEWCOD",IF(ISBLANK(H105),"NoCod",H105),VLOOKUP(A105,'Ref Taxo'!A:D,4,FALSE))</f>
        <v>1124</v>
      </c>
      <c r="D105" s="34">
        <v>0.009999999776482582</v>
      </c>
      <c r="E105" s="35">
        <v>0</v>
      </c>
      <c r="F105" s="35" t="s">
        <v>2294</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0.009999999776482582</v>
      </c>
      <c r="E106" s="35">
        <v>0</v>
      </c>
      <c r="F106" s="35" t="s">
        <v>2294</v>
      </c>
      <c r="G106" s="79"/>
      <c r="H106" s="80"/>
    </row>
    <row r="107" spans="1:8" ht="15">
      <c r="A107" s="33" t="s">
        <v>1493</v>
      </c>
      <c r="B107" s="20" t="str">
        <f>IF(A107="NEWCOD",IF(ISBLANK(G107),"renseigner le champ 'Nouveau taxon'",G107),VLOOKUP(A107,'Ref Taxo'!A:B,2,FALSE))</f>
        <v>Potamogeton perfoliatus</v>
      </c>
      <c r="C107" s="21">
        <f>IF(A107="NEWCOD",IF(ISBLANK(H107),"NoCod",H107),VLOOKUP(A107,'Ref Taxo'!A:D,4,FALSE))</f>
        <v>1656</v>
      </c>
      <c r="D107" s="34">
        <v>0.009999999776482582</v>
      </c>
      <c r="E107" s="35">
        <v>0</v>
      </c>
      <c r="F107" s="35" t="s">
        <v>2294</v>
      </c>
      <c r="G107" s="79"/>
      <c r="H107" s="80"/>
    </row>
    <row r="108" spans="1:8" ht="15">
      <c r="A108" s="33" t="s">
        <v>1556</v>
      </c>
      <c r="B108" s="20" t="str">
        <f>IF(A108="NEWCOD",IF(ISBLANK(G108),"renseigner le champ 'Nouveau taxon'",G108),VLOOKUP(A108,'Ref Taxo'!A:B,2,FALSE))</f>
        <v>Potentilla reptans</v>
      </c>
      <c r="C108" s="21">
        <f>IF(A108="NEWCOD",IF(ISBLANK(H108),"NoCod",H108),VLOOKUP(A108,'Ref Taxo'!A:D,4,FALSE))</f>
        <v>29945</v>
      </c>
      <c r="D108" s="34">
        <v>0.009999999776482582</v>
      </c>
      <c r="E108" s="35">
        <v>0</v>
      </c>
      <c r="F108" s="35" t="s">
        <v>2294</v>
      </c>
      <c r="G108" s="79"/>
      <c r="H108" s="80"/>
    </row>
    <row r="109" spans="1:8" ht="15">
      <c r="A109" s="33" t="s">
        <v>1491</v>
      </c>
      <c r="B109" s="20" t="str">
        <f>IF(A109="NEWCOD",IF(ISBLANK(G109),"renseigner le champ 'Nouveau taxon'",G109),VLOOKUP(A109,'Ref Taxo'!A:B,2,FALSE))</f>
        <v>Potamogeton pectinatus</v>
      </c>
      <c r="C109" s="21">
        <f>IF(A109="NEWCOD",IF(ISBLANK(H109),"NoCod",H109),VLOOKUP(A109,'Ref Taxo'!A:D,4,FALSE))</f>
        <v>1655</v>
      </c>
      <c r="D109" s="34">
        <v>0.009999999776482582</v>
      </c>
      <c r="E109" s="35">
        <v>0</v>
      </c>
      <c r="F109" s="35" t="s">
        <v>2294</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0.009999999776482582</v>
      </c>
      <c r="E110" s="35">
        <v>0</v>
      </c>
      <c r="F110" s="35" t="s">
        <v>2294</v>
      </c>
      <c r="G110" s="79"/>
      <c r="H110" s="80"/>
    </row>
    <row r="111" spans="1:8" ht="15">
      <c r="A111" s="33" t="s">
        <v>741</v>
      </c>
      <c r="B111" s="20" t="str">
        <f>IF(A111="NEWCOD",IF(ISBLANK(G111),"renseigner le champ 'Nouveau taxon'",G111),VLOOKUP(A111,'Ref Taxo'!A:B,2,FALSE))</f>
        <v>Fissidens fontanus</v>
      </c>
      <c r="C111" s="21">
        <f>IF(A111="NEWCOD",IF(ISBLANK(H111),"NoCod",H111),VLOOKUP(A111,'Ref Taxo'!A:D,4,FALSE))</f>
        <v>31545</v>
      </c>
      <c r="D111" s="34">
        <v>0.009999999776482582</v>
      </c>
      <c r="E111" s="35">
        <v>0</v>
      </c>
      <c r="F111" s="35" t="s">
        <v>2294</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0.009999999776482582</v>
      </c>
      <c r="E112" s="35">
        <v>0</v>
      </c>
      <c r="F112" s="35" t="s">
        <v>2294</v>
      </c>
      <c r="G112" s="79"/>
      <c r="H112" s="80"/>
    </row>
    <row r="113" spans="1:8" ht="15">
      <c r="A113" s="33" t="s">
        <v>1087</v>
      </c>
      <c r="B113" s="20" t="str">
        <f>IF(A113="NEWCOD",IF(ISBLANK(G113),"renseigner le champ 'Nouveau taxon'",G113),VLOOKUP(A113,'Ref Taxo'!A:B,2,FALSE))</f>
        <v>Lycopus europaeus</v>
      </c>
      <c r="C113" s="21">
        <f>IF(A113="NEWCOD",IF(ISBLANK(H113),"NoCod",H113),VLOOKUP(A113,'Ref Taxo'!A:D,4,FALSE))</f>
        <v>1789</v>
      </c>
      <c r="D113" s="34">
        <v>0.009999999776482582</v>
      </c>
      <c r="E113" s="35">
        <v>0</v>
      </c>
      <c r="F113" s="35" t="s">
        <v>2294</v>
      </c>
      <c r="G113" s="79"/>
      <c r="H113" s="80"/>
    </row>
    <row r="114" spans="1:8" ht="15">
      <c r="A114" s="33" t="s">
        <v>338</v>
      </c>
      <c r="B114" s="20" t="str">
        <f>IF(A114="NEWCOD",IF(ISBLANK(G114),"renseigner le champ 'Nouveau taxon'",G114),VLOOKUP(A114,'Ref Taxo'!A:B,2,FALSE))</f>
        <v>Carex</v>
      </c>
      <c r="C114" s="21">
        <f>IF(A114="NEWCOD",IF(ISBLANK(H114),"NoCod",H114),VLOOKUP(A114,'Ref Taxo'!A:D,4,FALSE))</f>
        <v>1466</v>
      </c>
      <c r="D114" s="34">
        <v>0.009999999776482582</v>
      </c>
      <c r="E114" s="35">
        <v>0</v>
      </c>
      <c r="F114" s="35" t="s">
        <v>2294</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0.009999999776482582</v>
      </c>
      <c r="E115" s="35">
        <v>0</v>
      </c>
      <c r="F115" s="35" t="s">
        <v>2294</v>
      </c>
      <c r="G115" s="79"/>
      <c r="H115" s="80"/>
    </row>
    <row r="116" spans="1:8" ht="15">
      <c r="A116" s="33" t="s">
        <v>794</v>
      </c>
      <c r="B116" s="20" t="str">
        <f>IF(A116="NEWCOD",IF(ISBLANK(G116),"renseigner le champ 'Nouveau taxon'",G116),VLOOKUP(A116,'Ref Taxo'!A:B,2,FALSE))</f>
        <v>Geitlerinema</v>
      </c>
      <c r="C116" s="21">
        <f>IF(A116="NEWCOD",IF(ISBLANK(H116),"NoCod",H116),VLOOKUP(A116,'Ref Taxo'!A:D,4,FALSE))</f>
        <v>6451</v>
      </c>
      <c r="D116" s="34">
        <v>0.009999999776482582</v>
      </c>
      <c r="E116" s="35">
        <v>0</v>
      </c>
      <c r="F116" s="35" t="s">
        <v>2294</v>
      </c>
      <c r="G116" s="79"/>
      <c r="H116" s="80"/>
    </row>
    <row r="117" spans="1:8" ht="15">
      <c r="A117" s="33" t="s">
        <v>1931</v>
      </c>
      <c r="B117" s="20" t="str">
        <f>IF(A117="NEWCOD",IF(ISBLANK(G117),"renseigner le champ 'Nouveau taxon'",G117),VLOOKUP(A117,'Ref Taxo'!A:B,2,FALSE))</f>
        <v>Thorea</v>
      </c>
      <c r="C117" s="21">
        <f>IF(A117="NEWCOD",IF(ISBLANK(H117),"NoCod",H117),VLOOKUP(A117,'Ref Taxo'!A:D,4,FALSE))</f>
        <v>6085</v>
      </c>
      <c r="D117" s="34">
        <v>0.10000000149011612</v>
      </c>
      <c r="E117" s="35">
        <v>0</v>
      </c>
      <c r="F117" s="35" t="s">
        <v>2294</v>
      </c>
      <c r="G117" s="79"/>
      <c r="H117" s="80"/>
    </row>
    <row r="118" spans="1:8" ht="15">
      <c r="A118" s="33" t="s">
        <v>528</v>
      </c>
      <c r="B118" s="20" t="str">
        <f>IF(A118="NEWCOD",IF(ISBLANK(G118),"renseigner le champ 'Nouveau taxon'",G118),VLOOKUP(A118,'Ref Taxo'!A:B,2,FALSE))</f>
        <v>Diatoma</v>
      </c>
      <c r="C118" s="21">
        <f>IF(A118="NEWCOD",IF(ISBLANK(H118),"NoCod",H118),VLOOKUP(A118,'Ref Taxo'!A:D,4,FALSE))</f>
        <v>6627</v>
      </c>
      <c r="D118" s="34">
        <v>0.10000000149011612</v>
      </c>
      <c r="E118" s="35">
        <v>0</v>
      </c>
      <c r="F118" s="35" t="s">
        <v>2294</v>
      </c>
      <c r="G118" s="79"/>
      <c r="H118" s="80"/>
    </row>
    <row r="119" spans="1:8" ht="15">
      <c r="A119" s="33" t="s">
        <v>1322</v>
      </c>
      <c r="B119" s="20" t="str">
        <f>IF(A119="NEWCOD",IF(ISBLANK(G119),"renseigner le champ 'Nouveau taxon'",G119),VLOOKUP(A119,'Ref Taxo'!A:B,2,FALSE))</f>
        <v xml:space="preserve">Paralemanea </v>
      </c>
      <c r="C119" s="21">
        <f>IF(A119="NEWCOD",IF(ISBLANK(H119),"NoCod",H119),VLOOKUP(A119,'Ref Taxo'!A:D,4,FALSE))</f>
        <v>31566</v>
      </c>
      <c r="D119" s="34">
        <v>0.10000000149011612</v>
      </c>
      <c r="E119" s="35">
        <v>0</v>
      </c>
      <c r="F119" s="35" t="s">
        <v>2294</v>
      </c>
      <c r="G119" s="79"/>
      <c r="H119" s="80"/>
    </row>
    <row r="120" spans="1:8" ht="15">
      <c r="A120" s="33" t="s">
        <v>431</v>
      </c>
      <c r="B120" s="20" t="str">
        <f>IF(A120="NEWCOD",IF(ISBLANK(G120),"renseigner le champ 'Nouveau taxon'",G120),VLOOKUP(A120,'Ref Taxo'!A:B,2,FALSE))</f>
        <v>Cinclidotus danubicus</v>
      </c>
      <c r="C120" s="21">
        <f>IF(A120="NEWCOD",IF(ISBLANK(H120),"NoCod",H120),VLOOKUP(A120,'Ref Taxo'!A:D,4,FALSE))</f>
        <v>1319</v>
      </c>
      <c r="D120" s="34">
        <v>0.20000000298023224</v>
      </c>
      <c r="E120" s="35">
        <v>0</v>
      </c>
      <c r="F120" s="35" t="s">
        <v>2294</v>
      </c>
      <c r="G120" s="79"/>
      <c r="H120" s="80"/>
    </row>
    <row r="121" spans="1:8" ht="15">
      <c r="A121" s="33" t="s">
        <v>842</v>
      </c>
      <c r="B121" s="20" t="str">
        <f>IF(A121="NEWCOD",IF(ISBLANK(G121),"renseigner le champ 'Nouveau taxon'",G121),VLOOKUP(A121,'Ref Taxo'!A:B,2,FALSE))</f>
        <v>Hildenbrandia</v>
      </c>
      <c r="C121" s="21">
        <f>IF(A121="NEWCOD",IF(ISBLANK(H121),"NoCod",H121),VLOOKUP(A121,'Ref Taxo'!A:D,4,FALSE))</f>
        <v>1157</v>
      </c>
      <c r="D121" s="34">
        <v>2</v>
      </c>
      <c r="E121" s="35">
        <v>0</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15</v>
      </c>
      <c r="E122" s="35">
        <v>0</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