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<sst xmlns="http://schemas.openxmlformats.org/spreadsheetml/2006/main" count="6495" uniqueCount="5305">
  <si>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</si>
  <si>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</si>
  <si>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</si>
  <si>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</si>
  <si>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</si>
  <si>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</si>
  <si>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</si>
  <si>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</si>
  <si>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</si>
  <si>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</si>
  <si>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</si>
  <si>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</si>
  <si>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</si>
  <si>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</si>
  <si>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</si>
  <si>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</si>
  <si>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</si>
  <si>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</si>
  <si>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</si>
  <si>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</si>
  <si>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</si>
  <si>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</si>
  <si>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</si>
  <si>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</si>
  <si>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</si>
  <si>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</si>
  <si>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</si>
  <si>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</si>
  <si>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</si>
  <si>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</si>
  <si>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</si>
  <si>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</si>
  <si>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</si>
  <si>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</si>
  <si>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</si>
  <si>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</si>
  <si>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</si>
  <si>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</si>
  <si>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</si>
  <si>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</si>
  <si>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</si>
  <si>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</si>
  <si>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</si>
  <si>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</si>
  <si>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</si>
  <si>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</si>
  <si>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</si>
  <si>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</si>
  <si>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</si>
  <si>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</si>
  <si>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</si>
  <si>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</si>
  <si>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</si>
  <si>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</si>
  <si>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</si>
  <si>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</si>
  <si>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</si>
  <si>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</si>
  <si>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</si>
  <si>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</si>
  <si>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</si>
  <si>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</si>
  <si>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</si>
  <si>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</si>
  <si>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</si>
  <si>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</si>
  <si>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</si>
  <si>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</si>
  <si>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</si>
  <si>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</si>
  <si>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</si>
  <si>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</si>
  <si>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</si>
  <si>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</si>
  <si>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</si>
  <si>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</si>
  <si>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</si>
  <si>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</si>
  <si>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</si>
  <si>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</si>
  <si>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</si>
  <si>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</si>
  <si>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</si>
  <si>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</si>
  <si>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</si>
  <si>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</si>
  <si>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</si>
  <si>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</si>
  <si>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</si>
  <si>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</si>
  <si>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</si>
  <si>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</si>
  <si>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</si>
  <si>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</si>
  <si>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</si>
  <si>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</si>
  <si>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</si>
  <si>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</si>
  <si>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</si>
  <si>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</si>
  <si>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</si>
  <si>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</si>
  <si>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</si>
  <si>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</si>
  <si>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</si>
  <si>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</si>
  <si>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</si>
  <si>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</si>
  <si>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</si>
  <si>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</si>
  <si>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</si>
  <si>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</si>
  <si>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</si>
  <si>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</si>
  <si>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</si>
  <si>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</si>
  <si>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</si>
  <si>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</si>
  <si>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</si>
  <si>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</si>
  <si>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</si>
  <si>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</si>
  <si>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</si>
  <si>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</si>
  <si>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</si>
  <si>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</si>
  <si>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</si>
  <si>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</si>
  <si>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</si>
  <si>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</si>
  <si>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</si>
  <si>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</si>
  <si>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</si>
  <si>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</si>
  <si>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</si>
  <si>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</si>
  <si>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</si>
  <si>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</si>
  <si>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</si>
  <si>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</si>
  <si>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</si>
  <si>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</si>
  <si>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</si>
  <si>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</si>
  <si>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</si>
  <si>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</si>
  <si>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</si>
  <si>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</si>
  <si>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</si>
  <si>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</si>
  <si>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</si>
  <si>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</si>
  <si>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</si>
  <si>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</si>
  <si>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</si>
  <si>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</si>
  <si>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</si>
  <si>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</si>
  <si>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</si>
  <si>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</si>
  <si>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</si>
  <si>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</si>
  <si>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</si>
  <si>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</si>
  <si>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</si>
  <si>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</si>
  <si>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</si>
  <si>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</si>
  <si>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</si>
  <si>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</si>
  <si>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</si>
  <si>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</si>
  <si>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</si>
  <si>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</si>
  <si>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</si>
  <si>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</si>
  <si>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</si>
  <si>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</si>
  <si>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</si>
  <si>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</si>
  <si>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</si>
  <si>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</si>
  <si>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</si>
  <si>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</si>
  <si>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</si>
  <si>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</si>
  <si>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</si>
  <si>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</si>
  <si>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</si>
  <si>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</si>
  <si>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</si>
  <si>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</si>
  <si>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</si>
  <si>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</si>
  <si>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</si>
  <si>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</si>
  <si>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</si>
  <si>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</si>
  <si>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</si>
  <si>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</si>
  <si>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</si>
  <si>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</si>
  <si>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</si>
  <si>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</si>
  <si>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</si>
  <si>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</si>
  <si>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</si>
  <si>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</si>
  <si>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</si>
  <si>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</si>
  <si>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</si>
  <si>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</si>
  <si>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</si>
  <si>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</si>
  <si>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</si>
  <si>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</si>
  <si>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</si>
  <si>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</si>
  <si>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</si>
  <si>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</si>
  <si>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</si>
  <si>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</si>
  <si>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</si>
  <si>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</si>
  <si>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</si>
  <si>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</si>
  <si>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</si>
  <si>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</si>
  <si>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</si>
  <si>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</si>
  <si>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</si>
  <si>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</si>
  <si>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</si>
  <si>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</si>
  <si>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</si>
  <si>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</si>
  <si>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</si>
  <si>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</si>
  <si>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</si>
  <si>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</si>
  <si>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</si>
  <si>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</si>
  <si>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</si>
  <si>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</si>
  <si>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</si>
  <si>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</si>
  <si>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</si>
  <si>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</si>
  <si>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</si>
  <si>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</si>
  <si>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</si>
  <si>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</si>
  <si>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</si>
  <si>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</si>
  <si>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</si>
  <si>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</si>
  <si>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</si>
  <si>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</si>
  <si>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</si>
  <si>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</si>
  <si>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</si>
  <si>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</si>
  <si>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</si>
  <si>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</si>
  <si>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</si>
  <si>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</si>
  <si>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</si>
  <si>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</si>
  <si>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</si>
  <si>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</si>
  <si>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</si>
  <si>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</si>
  <si>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</si>
  <si>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</si>
  <si>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</si>
  <si>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</si>
  <si>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</si>
  <si>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</si>
  <si>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</si>
  <si>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</si>
  <si>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</si>
  <si>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</si>
  <si>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</si>
  <si>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</si>
  <si>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</si>
  <si>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</si>
  <si>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</si>
  <si>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</si>
  <si>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</si>
  <si>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</si>
  <si>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</si>
  <si>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</si>
  <si>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</si>
  <si>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</si>
  <si>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</si>
  <si>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</si>
  <si>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</si>
  <si>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</si>
  <si>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</si>
  <si>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</si>
  <si>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</si>
  <si>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</si>
  <si>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</si>
  <si>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</si>
  <si>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</si>
  <si>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</si>
  <si>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</si>
  <si>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</si>
  <si>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</si>
  <si>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</si>
  <si>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</si>
  <si>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</si>
  <si>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</si>
  <si>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</si>
  <si>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</si>
  <si>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</si>
  <si>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</si>
  <si>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</si>
  <si>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</si>
  <si>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</si>
  <si>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</si>
  <si>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</si>
  <si>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</si>
  <si>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</si>
  <si>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</si>
  <si>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</si>
  <si>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</si>
  <si>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</si>
  <si>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</si>
  <si>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</si>
  <si>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</si>
  <si>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</si>
  <si>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</si>
  <si>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</si>
  <si>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</si>
  <si>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</si>
  <si>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</si>
  <si>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</si>
  <si>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</si>
  <si>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</si>
  <si>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</si>
  <si>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</si>
  <si>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</si>
  <si>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</si>
  <si>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</si>
  <si>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</si>
  <si>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</si>
  <si>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</si>
  <si>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</si>
  <si>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</si>
  <si>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</si>
  <si>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</si>
  <si>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</si>
  <si>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</si>
  <si>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</si>
  <si>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</si>
  <si>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</si>
  <si>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</si>
  <si>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</si>
  <si>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</si>
  <si>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</si>
  <si>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</si>
  <si>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</si>
  <si>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</si>
  <si>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</si>
  <si>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</si>
  <si>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</si>
  <si>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</si>
  <si>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</si>
  <si>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</si>
  <si>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</si>
  <si>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</si>
  <si>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</si>
  <si>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</si>
  <si>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</si>
  <si>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</si>
  <si>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</si>
  <si>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</si>
  <si>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</si>
  <si>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</si>
  <si>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</si>
  <si>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</si>
  <si>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</si>
  <si>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</si>
  <si>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</si>
  <si>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</si>
  <si>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</si>
  <si>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</si>
  <si>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</si>
  <si>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</si>
  <si>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</si>
  <si>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</si>
  <si>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</si>
  <si>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</si>
  <si>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</si>
  <si>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</si>
  <si>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</si>
  <si>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</si>
  <si>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</si>
  <si>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</si>
  <si>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</si>
  <si>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</si>
  <si>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</si>
  <si>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</si>
  <si>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</si>
  <si>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</si>
  <si>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</si>
  <si>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</si>
  <si>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</si>
  <si>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</si>
  <si>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</si>
  <si>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</si>
  <si>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</si>
  <si>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</si>
  <si>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</si>
  <si>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</si>
  <si>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</si>
  <si>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</si>
  <si>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</si>
  <si>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</si>
  <si>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</si>
  <si>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</si>
  <si>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</si>
  <si>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</si>
  <si>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</si>
  <si>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</si>
  <si>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</si>
  <si>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</si>
  <si>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</si>
  <si>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</si>
  <si>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</si>
  <si>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</si>
  <si>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</si>
  <si>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</si>
  <si>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</si>
  <si>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</si>
  <si>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</si>
  <si>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</si>
  <si>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</si>
  <si>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</si>
  <si>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</si>
  <si>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</si>
  <si>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</si>
  <si>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</si>
  <si>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</si>
  <si>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</si>
  <si>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</si>
  <si>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</si>
  <si>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</si>
  <si>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</si>
  <si>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</si>
  <si>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</si>
  <si>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</si>
  <si>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</si>
  <si>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</si>
  <si>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</si>
  <si>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</si>
  <si>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</si>
  <si>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</si>
  <si>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</si>
  <si>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</si>
  <si>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</si>
  <si>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</si>
  <si>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</si>
  <si>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</si>
  <si>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</si>
  <si>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</si>
  <si>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</si>
  <si>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</si>
  <si>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</si>
  <si>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</si>
  <si>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</si>
  <si>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</si>
  <si>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</si>
  <si>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</si>
  <si>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</si>
  <si>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</si>
  <si>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</si>
  <si>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</si>
  <si>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</si>
  <si>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</si>
  <si>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</si>
  <si>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</si>
  <si>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</si>
  <si>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</si>
  <si>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</si>
  <si>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</si>
  <si>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</si>
  <si>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</si>
  <si>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</si>
  <si>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</si>
  <si>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</si>
  <si>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</si>
  <si>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</si>
  <si>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</si>
  <si>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</si>
  <si>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</si>
  <si>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</si>
  <si>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</si>
  <si>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</si>
  <si>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</si>
  <si>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</si>
  <si>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</si>
  <si>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</si>
  <si>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</si>
  <si>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</si>
  <si>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</si>
  <si>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</si>
  <si>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</si>
  <si>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</si>
  <si>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</si>
  <si>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</si>
  <si>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</si>
  <si>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</si>
  <si>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</si>
  <si>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</si>
  <si>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</si>
  <si>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</si>
  <si>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</si>
  <si>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</si>
  <si>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</si>
  <si>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</si>
  <si>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</si>
  <si>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</si>
  <si>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</si>
  <si>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</si>
  <si>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</si>
  <si>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</si>
  <si>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</si>
  <si>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</si>
  <si>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</si>
  <si>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</si>
  <si>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</si>
  <si>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</si>
  <si>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</si>
  <si>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</si>
  <si>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</si>
  <si>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</si>
  <si>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</si>
  <si>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</si>
  <si>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</si>
  <si>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</si>
  <si>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</si>
  <si>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</si>
  <si>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</si>
  <si>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</si>
  <si>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</si>
  <si>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</si>
  <si>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</si>
  <si>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</si>
  <si>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</si>
  <si>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</si>
  <si>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</si>
  <si>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</si>
  <si>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</si>
  <si>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</si>
  <si>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</si>
  <si>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</si>
  <si>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</si>
  <si>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</si>
  <si>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</si>
  <si>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</si>
  <si>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</si>
  <si>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</si>
  <si>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</si>
  <si>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</si>
  <si>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</si>
  <si>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</si>
  <si>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</si>
  <si>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</si>
  <si>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</si>
  <si>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</si>
  <si>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</si>
  <si>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</si>
  <si>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</si>
  <si>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</si>
  <si>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</si>
  <si>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</si>
  <si>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</si>
  <si>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</si>
  <si>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</si>
  <si>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</si>
  <si>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</si>
  <si>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</si>
  <si>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</si>
  <si>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</si>
  <si>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</si>
  <si>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</si>
  <si>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</si>
  <si>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</si>
  <si>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</si>
  <si>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</si>
  <si>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</si>
  <si>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</si>
  <si>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</si>
  <si>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</si>
  <si>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</si>
  <si>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</si>
  <si>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</si>
  <si>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</si>
  <si>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</si>
  <si>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</si>
  <si>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</si>
  <si>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</si>
  <si>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</si>
  <si>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</si>
  <si>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</si>
  <si>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</si>
  <si>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</si>
  <si>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</si>
  <si>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</si>
  <si>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</si>
  <si>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</si>
  <si>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</si>
  <si>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</si>
  <si>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</si>
  <si>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</si>
  <si>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</si>
  <si>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</si>
  <si>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</si>
  <si>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</si>
  <si>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</si>
  <si>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</si>
  <si>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</si>
  <si>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</si>
  <si>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</si>
  <si>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</si>
  <si>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</si>
  <si>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</si>
  <si>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</si>
  <si>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</si>
  <si>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</si>
  <si>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</si>
  <si>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</si>
  <si>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</si>
  <si>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</si>
  <si>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</si>
  <si>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</si>
  <si>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</si>
  <si>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</si>
  <si>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</si>
  <si>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</si>
  <si>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</si>
  <si>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</si>
  <si>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</si>
  <si>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</si>
  <si>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</si>
  <si>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</si>
  <si>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</si>
  <si>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</si>
  <si>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</si>
  <si>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</si>
  <si>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</si>
  <si>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</si>
  <si>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</si>
  <si>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</si>
  <si>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</si>
  <si>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</si>
  <si>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</si>
  <si>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</si>
  <si>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</si>
  <si>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</si>
  <si>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</si>
  <si>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</si>
  <si>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</si>
  <si>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</si>
  <si>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</si>
  <si>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</si>
  <si>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</si>
  <si>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</si>
  <si>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</si>
  <si>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</si>
  <si>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</si>
  <si>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</si>
  <si>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</si>
  <si>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</si>
  <si>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</si>
  <si>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</si>
  <si>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</si>
  <si>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</si>
  <si>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</si>
  <si>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</si>
  <si>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</si>
  <si>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</si>
  <si>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</si>
  <si>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</si>
  <si>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</si>
  <si>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</si>
  <si>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</si>
  <si>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</si>
  <si>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</si>
  <si>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</si>
  <si>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</si>
  <si>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</si>
  <si>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</si>
  <si>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</si>
  <si>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</si>
  <si>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</si>
  <si>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</si>
  <si>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</si>
  <si>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</si>
  <si>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</si>
  <si>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</si>
  <si>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</si>
  <si>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</si>
  <si>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</si>
  <si>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</si>
  <si>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</si>
  <si>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</si>
  <si>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</si>
  <si>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</si>
  <si>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</si>
  <si>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</si>
  <si>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</si>
  <si>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</si>
  <si>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</si>
  <si>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</si>
  <si>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</si>
  <si>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</si>
  <si>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</si>
  <si>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</si>
  <si>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</si>
  <si>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</si>
  <si>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</si>
  <si>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</si>
  <si>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</si>
  <si>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</si>
  <si>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</si>
  <si>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</si>
  <si>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</si>
  <si>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</si>
  <si>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</si>
  <si>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</si>
  <si>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</si>
  <si>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</si>
  <si>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</si>
  <si>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</si>
  <si>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</si>
  <si>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</si>
  <si>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</si>
  <si>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</si>
  <si>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</si>
  <si>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</si>
  <si>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</si>
  <si>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</si>
  <si>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</si>
  <si>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</si>
  <si>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</si>
  <si>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</si>
  <si>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</si>
  <si>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</si>
  <si>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</si>
  <si>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</si>
  <si>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</si>
  <si>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</si>
  <si>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</si>
  <si>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</si>
  <si>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</si>
  <si>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</si>
  <si>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</si>
  <si>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</si>
  <si>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</si>
  <si>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</si>
  <si>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</si>
  <si>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</si>
  <si>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</si>
  <si>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</si>
  <si>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</si>
  <si>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</si>
  <si>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</si>
  <si>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</si>
  <si>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</si>
  <si>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</si>
  <si>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</si>
  <si>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</si>
  <si>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</si>
  <si>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</si>
  <si>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</si>
  <si>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</si>
  <si>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</si>
  <si>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</si>
  <si>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</si>
  <si>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</si>
  <si>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</si>
  <si>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</si>
  <si>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</si>
  <si>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</si>
  <si>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</si>
  <si>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</si>
  <si>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</si>
  <si>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</si>
  <si>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</si>
  <si>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</si>
  <si>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</si>
  <si>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</si>
  <si>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</si>
  <si>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</si>
  <si>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</si>
  <si>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</si>
  <si>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</si>
  <si>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</si>
  <si>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</si>
  <si>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</si>
  <si>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</si>
  <si>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</si>
  <si>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</si>
  <si>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</si>
  <si>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</si>
  <si>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</si>
  <si>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</si>
  <si>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</si>
  <si>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</si>
  <si>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</si>
  <si>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</si>
  <si>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</si>
  <si>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</si>
  <si>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</si>
  <si>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</si>
  <si>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</si>
  <si>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</si>
  <si>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</si>
  <si>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</si>
  <si>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</si>
  <si>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</si>
  <si>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</si>
  <si>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</si>
  <si>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</si>
  <si>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</si>
  <si>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</si>
  <si>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</si>
  <si>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</si>
  <si>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</si>
  <si>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</si>
  <si>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</si>
  <si>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</si>
  <si>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</si>
  <si>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</si>
  <si>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</si>
  <si>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</si>
  <si>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</si>
  <si>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</si>
  <si>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</si>
  <si>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</si>
  <si>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</si>
  <si>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</si>
  <si>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</si>
  <si>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</si>
  <si>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</si>
  <si>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</si>
  <si>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</si>
  <si>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</si>
  <si>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</si>
  <si>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</si>
  <si>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</si>
  <si>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</si>
  <si>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</si>
  <si>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</si>
  <si>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</si>
  <si>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</si>
  <si>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</si>
  <si>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</si>
  <si>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</si>
  <si>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</si>
  <si>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</si>
  <si>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</si>
  <si>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</si>
  <si>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</si>
  <si>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</si>
  <si>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</si>
  <si>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</si>
  <si>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</si>
  <si>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</si>
  <si>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</si>
  <si>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</si>
  <si>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</si>
  <si>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</si>
  <si>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</si>
  <si>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</si>
  <si>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</si>
  <si>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</si>
  <si>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</si>
  <si>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</si>
  <si>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</si>
  <si>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</si>
  <si>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</si>
  <si>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</si>
  <si>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</si>
  <si>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</si>
  <si>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</si>
  <si>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</si>
  <si>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</si>
  <si>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</si>
  <si>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</si>
  <si>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</si>
  <si>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</si>
  <si>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</si>
  <si>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</si>
  <si>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</si>
  <si>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</si>
  <si>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</si>
  <si>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</si>
  <si>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</si>
  <si>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</si>
  <si>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</si>
  <si>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</si>
  <si>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</si>
  <si>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</si>
  <si>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</si>
  <si>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</si>
  <si>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</si>
  <si>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</si>
  <si>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</si>
  <si>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</si>
  <si>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</si>
  <si>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</si>
  <si>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</si>
  <si>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</si>
  <si>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</si>
  <si>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</si>
  <si>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</si>
  <si>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</si>
  <si>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</si>
  <si>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</si>
  <si>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</si>
  <si>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</si>
  <si>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</si>
  <si>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</si>
  <si>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</si>
  <si>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</si>
  <si>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</si>
  <si>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</si>
  <si>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</si>
  <si>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</si>
  <si>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</si>
  <si>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</si>
  <si>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</si>
  <si>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</si>
  <si>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</si>
  <si>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</si>
  <si>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</si>
  <si>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</si>
  <si>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</si>
  <si>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</si>
  <si>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</si>
  <si>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</si>
  <si>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</si>
  <si>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</si>
  <si>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</si>
  <si>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</si>
  <si>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</si>
  <si>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</si>
  <si>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</si>
  <si>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</si>
  <si>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</si>
  <si>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</si>
  <si>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</si>
  <si>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</si>
  <si>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</si>
  <si>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</si>
  <si>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</si>
  <si>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</si>
  <si>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</si>
  <si>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</si>
  <si>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</si>
  <si>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</si>
  <si>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</si>
  <si>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</si>
  <si>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</si>
  <si>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</si>
  <si>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</si>
  <si>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</si>
  <si>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</si>
  <si>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</si>
  <si>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</si>
  <si>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</si>
  <si>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</si>
  <si>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</si>
  <si>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</si>
  <si>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</si>
  <si>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</si>
  <si>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</si>
  <si>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</si>
  <si>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</si>
  <si>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</si>
  <si>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</si>
  <si>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</si>
  <si>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</si>
  <si>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</si>
  <si>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</si>
  <si>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</si>
  <si>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</si>
  <si>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</si>
  <si>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</si>
  <si>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</si>
  <si>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</si>
  <si>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</si>
  <si>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</si>
  <si>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</si>
  <si>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</si>
  <si>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</si>
  <si>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</si>
  <si>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</si>
  <si>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</si>
  <si>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</si>
  <si>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</si>
  <si>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</si>
  <si>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</si>
  <si>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</si>
  <si>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</si>
  <si>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</si>
  <si>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</si>
  <si>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</si>
  <si>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</si>
  <si>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</si>
  <si>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</si>
  <si>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</si>
  <si>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</si>
  <si>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</si>
  <si>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</si>
  <si>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</si>
  <si>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</si>
  <si>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</si>
  <si>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</si>
  <si>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</si>
  <si>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</si>
  <si>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</si>
  <si>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</si>
  <si>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</si>
  <si>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</si>
  <si>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</si>
  <si>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</si>
  <si>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</si>
  <si>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</si>
  <si>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</si>
  <si>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</si>
  <si>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</si>
  <si>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</si>
  <si>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</si>
  <si>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</si>
  <si>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</si>
  <si>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</si>
  <si>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</si>
  <si>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</si>
  <si>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</si>
  <si>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</si>
  <si>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</si>
  <si>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</si>
  <si>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</si>
  <si>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</si>
  <si>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</si>
  <si>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</si>
  <si>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</si>
  <si>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</si>
  <si>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</si>
  <si>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</si>
  <si>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</si>
  <si>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</si>
  <si>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</si>
  <si>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</si>
  <si>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</si>
  <si>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</si>
  <si>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</si>
  <si>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</si>
  <si>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</si>
  <si>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</si>
  <si>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</si>
  <si>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</si>
  <si>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</si>
  <si>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</si>
  <si>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</si>
  <si>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</si>
  <si>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</si>
  <si>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</si>
  <si>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</si>
  <si>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</si>
  <si>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</si>
  <si>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</si>
  <si>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</si>
  <si>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</si>
  <si>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</si>
  <si>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</si>
  <si>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</si>
  <si>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</si>
  <si>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</si>
  <si>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</si>
  <si>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</si>
  <si>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</si>
  <si>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</si>
  <si>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</si>
  <si>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</si>
  <si>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</si>
  <si>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</si>
  <si>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</si>
  <si>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</si>
  <si>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</si>
  <si>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</si>
  <si>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</si>
  <si>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</si>
  <si>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</si>
  <si>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</si>
  <si>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</si>
  <si>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</si>
  <si>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</si>
  <si>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</si>
  <si>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</si>
  <si>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</si>
  <si>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</si>
  <si>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</si>
  <si>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</si>
  <si>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</si>
  <si>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</si>
  <si>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</si>
  <si>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</si>
  <si>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</si>
  <si>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</si>
  <si>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</si>
  <si>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</si>
  <si>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</si>
  <si>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</si>
  <si>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</si>
  <si>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</si>
  <si>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</si>
  <si>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</si>
  <si>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</si>
  <si>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</si>
  <si>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</si>
  <si>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</si>
  <si>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</si>
  <si>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</si>
  <si>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</si>
  <si>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</si>
  <si>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</si>
  <si>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</si>
  <si>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</si>
  <si>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</si>
  <si>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</si>
  <si>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</si>
  <si>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</si>
  <si>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</si>
  <si>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</si>
  <si>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</si>
  <si>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</si>
  <si>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</si>
  <si>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</si>
  <si>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</si>
  <si>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</si>
  <si>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</si>
  <si>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</si>
  <si>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</si>
  <si>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</si>
  <si>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</si>
  <si>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</si>
  <si>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</si>
  <si>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</si>
  <si>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</si>
  <si>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</si>
  <si>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</si>
  <si>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</si>
  <si>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</si>
  <si>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</si>
  <si>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</si>
  <si>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</si>
  <si>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</si>
  <si>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</si>
  <si>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</si>
  <si>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</si>
  <si>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</si>
  <si>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</si>
  <si>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</si>
  <si>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</si>
  <si>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</si>
  <si>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</si>
  <si>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</si>
  <si>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</si>
  <si>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</si>
  <si>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</si>
  <si>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</si>
  <si>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</si>
  <si>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</si>
  <si>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</si>
  <si>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</si>
  <si>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</si>
  <si>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</si>
  <si>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</si>
  <si>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</si>
  <si>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</si>
  <si>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</si>
  <si>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</si>
  <si>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</si>
  <si>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</si>
  <si>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</si>
  <si>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</si>
  <si>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</si>
  <si>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</si>
  <si>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</si>
  <si>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</si>
  <si>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</si>
  <si>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</si>
  <si>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</si>
  <si>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</si>
  <si>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</si>
  <si>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</si>
  <si>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</si>
  <si>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</si>
  <si>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</si>
  <si>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</si>
  <si>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</si>
  <si>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</si>
  <si>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</si>
  <si>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</si>
  <si>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</si>
  <si>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</si>
  <si>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</si>
  <si>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</si>
  <si>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</si>
  <si>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</si>
  <si>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</si>
  <si>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</si>
  <si>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</si>
  <si>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</si>
  <si>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</si>
  <si>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</si>
  <si>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</si>
  <si>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</si>
  <si>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</si>
  <si>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</si>
  <si>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</si>
  <si>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</si>
  <si>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</si>
  <si>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</si>
  <si>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</si>
  <si>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</si>
  <si>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</si>
  <si>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</si>
  <si>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</si>
  <si>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</si>
  <si>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</si>
  <si>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</si>
  <si>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</si>
  <si>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</si>
  <si>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</si>
  <si>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</si>
  <si>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</si>
  <si>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</si>
  <si>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</si>
  <si>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</si>
  <si>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</si>
  <si>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</si>
  <si>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</si>
  <si>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</si>
  <si>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</si>
  <si>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</si>
  <si>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</si>
  <si>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</si>
  <si>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</si>
  <si>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</si>
  <si>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</si>
  <si>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</si>
  <si>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</si>
  <si>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</si>
  <si>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</si>
  <si>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</si>
  <si>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</si>
  <si>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</si>
  <si>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</si>
  <si>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</si>
  <si>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</si>
  <si>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</si>
  <si>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</si>
  <si>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</si>
  <si>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</si>
  <si>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</si>
  <si>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</si>
  <si>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</si>
  <si>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</si>
  <si>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</si>
  <si>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</si>
  <si>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</si>
  <si>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</si>
  <si>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</si>
  <si>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</si>
  <si>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</si>
  <si>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</si>
  <si>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</si>
  <si>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</si>
  <si>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</si>
  <si>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</si>
  <si>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</si>
  <si>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</si>
  <si>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</si>
  <si>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</si>
  <si>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</si>
  <si>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</si>
  <si>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</si>
  <si>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</si>
  <si>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</si>
  <si>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</si>
  <si>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</si>
  <si>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</si>
  <si>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</si>
  <si>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</si>
  <si>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</si>
  <si>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</si>
  <si>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</si>
  <si>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</si>
  <si>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</si>
  <si>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</si>
  <si>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</si>
  <si>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</si>
  <si>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</si>
  <si>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</si>
  <si>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</si>
  <si>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</si>
  <si>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</si>
  <si>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</si>
  <si>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</si>
  <si>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</si>
  <si>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</si>
  <si>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</si>
  <si>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</si>
  <si>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</si>
  <si>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</si>
  <si>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</si>
  <si>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</si>
  <si>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</si>
  <si>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</si>
  <si>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</si>
  <si>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</si>
  <si>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</si>
  <si>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</si>
  <si>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</si>
  <si>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</si>
  <si>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</si>
  <si>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</si>
  <si>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</si>
  <si>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</si>
  <si>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</si>
  <si>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</si>
  <si>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</si>
  <si>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</si>
  <si>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</si>
  <si>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</si>
  <si>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</si>
  <si>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</si>
  <si>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</si>
  <si>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</si>
  <si>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</si>
  <si>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</si>
  <si>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</si>
  <si>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</si>
  <si>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</si>
  <si>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</si>
  <si>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</si>
  <si>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</si>
  <si>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</si>
  <si>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</si>
  <si>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</si>
  <si>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</si>
  <si>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</si>
  <si>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</si>
  <si>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</si>
  <si>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</si>
  <si>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</si>
  <si>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</si>
  <si>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</si>
  <si>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</si>
  <si>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</si>
  <si>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</si>
  <si>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</si>
  <si>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</si>
  <si>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</si>
  <si>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</si>
  <si>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</si>
  <si>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</si>
  <si>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</si>
  <si>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</si>
  <si>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</si>
  <si>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</si>
  <si>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</si>
  <si>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</si>
  <si>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</si>
  <si>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</si>
  <si>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</si>
  <si>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</si>
  <si>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</si>
  <si>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</si>
  <si>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</si>
  <si>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</si>
  <si>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</si>
  <si>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</si>
  <si>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</si>
  <si>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</si>
  <si>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</si>
  <si>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</si>
  <si>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</si>
  <si>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</si>
  <si>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</si>
  <si>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</si>
  <si>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</si>
  <si>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</si>
  <si>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</si>
  <si>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</si>
  <si>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</si>
  <si>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</si>
  <si>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</si>
  <si>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</si>
  <si>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</si>
  <si>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</si>
  <si>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</si>
  <si>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</si>
  <si>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</si>
  <si>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</si>
  <si>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</si>
  <si>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</si>
  <si>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</si>
  <si>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</si>
  <si>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</si>
  <si>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</si>
  <si>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</si>
  <si>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</si>
  <si>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</si>
  <si>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</si>
  <si>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</si>
  <si>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</si>
  <si>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</si>
  <si>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</si>
  <si>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</si>
  <si>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</si>
  <si>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</si>
  <si>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</si>
  <si>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</si>
  <si>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</si>
  <si>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</si>
  <si>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</si>
  <si>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</si>
  <si>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</si>
  <si>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</si>
  <si>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</si>
  <si>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</si>
  <si>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</si>
  <si>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</si>
  <si>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</si>
  <si>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</si>
  <si>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</si>
  <si>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</si>
  <si>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</si>
  <si>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</si>
  <si>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</si>
  <si>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</si>
  <si>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</si>
  <si>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</si>
  <si>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</si>
  <si>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</si>
  <si>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</si>
  <si>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</si>
  <si>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</si>
  <si>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</si>
  <si>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</si>
  <si>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</si>
  <si>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</si>
  <si>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</si>
  <si>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</si>
  <si>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</si>
  <si>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</si>
  <si>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</si>
  <si>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</si>
  <si>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</si>
  <si>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</si>
  <si>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</si>
  <si>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</si>
  <si>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</si>
  <si>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</si>
  <si>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</si>
  <si>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</si>
  <si>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</si>
  <si>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</si>
  <si>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</si>
  <si>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</si>
  <si>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</si>
  <si>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</si>
  <si>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</si>
  <si>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</si>
  <si>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</si>
  <si>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</si>
  <si>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</si>
  <si>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</si>
  <si>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</si>
  <si>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</si>
  <si>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</si>
  <si>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</si>
  <si>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</si>
  <si>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</si>
  <si>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</si>
  <si>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</si>
  <si>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</si>
  <si>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</si>
  <si>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</si>
  <si>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</si>
  <si>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</si>
  <si>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</si>
  <si>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</si>
  <si>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</si>
  <si>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</si>
  <si>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</si>
  <si>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</si>
  <si>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</si>
  <si>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</si>
  <si>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</si>
  <si>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</si>
  <si>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</si>
  <si>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</si>
  <si>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</si>
  <si>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</si>
  <si>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</si>
  <si>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</si>
  <si>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</si>
  <si>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</si>
  <si>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</si>
  <si>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</si>
  <si>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</si>
  <si>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</si>
  <si>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</si>
  <si>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</si>
  <si>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</si>
  <si>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</si>
  <si>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</si>
  <si>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</si>
  <si>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</si>
  <si>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</si>
  <si>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</si>
  <si>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</si>
  <si>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</si>
  <si>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</si>
  <si>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</si>
  <si>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</si>
  <si>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</si>
  <si>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</si>
  <si>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</si>
  <si>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</si>
  <si>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</si>
  <si>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</si>
  <si>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</si>
  <si>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</si>
  <si>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</si>
  <si>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</si>
  <si>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</si>
  <si>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</si>
  <si>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</si>
  <si>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</si>
  <si>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</si>
  <si>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</si>
  <si>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</si>
  <si>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</si>
  <si>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</si>
  <si>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</si>
  <si>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</si>
  <si>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</si>
  <si>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</si>
  <si>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</si>
  <si>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</si>
  <si>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</si>
  <si>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</si>
  <si>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</si>
  <si>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</si>
  <si>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</si>
  <si>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</si>
  <si>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</si>
  <si>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</si>
  <si>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</si>
  <si>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</si>
  <si>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</si>
  <si>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</si>
  <si>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</si>
  <si>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</si>
  <si>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</si>
  <si>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</si>
  <si>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</si>
  <si>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</si>
  <si>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</si>
  <si>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</si>
  <si>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</si>
  <si>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</si>
  <si>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</si>
  <si>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</si>
  <si>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</si>
  <si>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</si>
  <si>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</si>
  <si>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</si>
  <si>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</si>
  <si>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</si>
  <si>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</si>
  <si>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</si>
  <si>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</si>
  <si>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</si>
  <si>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</si>
  <si>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</si>
  <si>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</si>
  <si>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</si>
  <si>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</si>
  <si>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</si>
  <si>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</si>
  <si>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</si>
  <si>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</si>
  <si>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</si>
  <si>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</si>
  <si>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</si>
  <si>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</si>
  <si>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</si>
  <si>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</si>
  <si>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</si>
  <si>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</si>
  <si>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</si>
  <si>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</si>
  <si>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</si>
  <si>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</si>
  <si>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</si>
  <si>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</si>
  <si>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</si>
  <si>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</si>
  <si>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</si>
  <si>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</si>
  <si>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</si>
  <si>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</si>
  <si>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</si>
  <si>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</si>
  <si>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</si>
  <si>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</si>
  <si>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</si>
  <si>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</si>
  <si>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</si>
  <si>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</si>
  <si>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</si>
  <si>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</si>
  <si>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</si>
  <si>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</si>
  <si>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</si>
  <si>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</si>
  <si>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</si>
  <si>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</si>
  <si>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</si>
  <si>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</si>
  <si>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</si>
  <si>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</si>
  <si>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</si>
  <si>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</si>
  <si>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</si>
  <si>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</si>
  <si>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</si>
  <si>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</si>
  <si>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</si>
  <si>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</si>
  <si>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</si>
  <si>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</si>
  <si>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</si>
  <si>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</si>
  <si>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</si>
  <si>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</si>
  <si>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</si>
  <si>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</si>
  <si>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</si>
  <si>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</si>
  <si>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</si>
  <si>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</si>
  <si>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</si>
  <si>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</si>
  <si>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</si>
  <si>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</si>
  <si>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</si>
  <si>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</si>
  <si>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</si>
  <si>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</si>
  <si>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</si>
  <si>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</si>
  <si>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</si>
  <si>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</si>
  <si>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</si>
  <si>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</si>
  <si>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</si>
  <si>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</si>
  <si>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</si>
  <si>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</si>
  <si>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</si>
  <si>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</si>
  <si>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</si>
  <si>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</si>
  <si>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</si>
  <si>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</si>
  <si>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</si>
  <si>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</si>
  <si>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</si>
  <si>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</si>
  <si>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</si>
  <si>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</si>
  <si>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</si>
  <si>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</si>
  <si>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</si>
  <si>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</si>
  <si>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</si>
  <si>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</si>
  <si>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</si>
  <si>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</si>
  <si>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</si>
  <si>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</si>
  <si>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</si>
  <si>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</si>
  <si>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</si>
  <si>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</si>
  <si>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</si>
  <si>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</si>
  <si>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</si>
  <si>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</si>
  <si>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</si>
  <si>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</si>
  <si>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</si>
  <si>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</si>
  <si>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</si>
  <si>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</si>
  <si>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</si>
  <si>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</si>
  <si>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</si>
  <si>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</si>
  <si>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</si>
  <si>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</si>
  <si>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</si>
  <si>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</si>
  <si>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</si>
  <si>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</si>
  <si>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</si>
  <si>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</si>
  <si>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</si>
  <si>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</si>
  <si>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</si>
  <si>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</si>
  <si>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</si>
  <si>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</si>
  <si>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</si>
  <si>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</si>
  <si>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</si>
  <si>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</si>
  <si>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</si>
  <si>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</si>
  <si>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</si>
  <si>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</si>
  <si>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</si>
  <si>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</si>
  <si>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</si>
  <si>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</si>
  <si>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</si>
  <si>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</si>
  <si>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</si>
  <si>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</si>
  <si>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</si>
  <si>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</si>
  <si>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</si>
  <si>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</si>
  <si>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</si>
  <si>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</si>
  <si>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</si>
  <si>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</si>
  <si>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</si>
  <si>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</si>
  <si>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</si>
  <si>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</si>
  <si>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</si>
  <si>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</si>
  <si>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</si>
  <si>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</si>
  <si>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</si>
  <si>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</si>
  <si>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</si>
  <si>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</si>
  <si>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</si>
  <si>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</si>
  <si>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</si>
  <si>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</si>
  <si>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</si>
  <si>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</si>
  <si>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</si>
  <si>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</si>
  <si>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</si>
  <si>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</si>
  <si>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</si>
  <si>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</si>
  <si>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</si>
  <si>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</si>
  <si>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</si>
  <si>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</si>
  <si>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</si>
  <si>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</si>
  <si>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</si>
  <si>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</si>
  <si>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</si>
  <si>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</si>
  <si>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</si>
  <si>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</si>
  <si>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</si>
  <si>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</si>
  <si>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</si>
  <si>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</si>
  <si>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</si>
  <si>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</si>
  <si>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</si>
  <si>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</si>
  <si>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</si>
  <si>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</si>
  <si>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</si>
  <si>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</si>
  <si>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</si>
  <si>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</si>
  <si>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</si>
  <si>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</si>
  <si>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</si>
  <si>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</si>
  <si>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</si>
  <si>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</si>
  <si>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</si>
  <si>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</si>
  <si>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</si>
  <si>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</si>
  <si>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</si>
  <si>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</si>
  <si>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</si>
  <si>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</si>
  <si>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</si>
  <si>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</si>
  <si>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</si>
  <si>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</si>
  <si>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</si>
  <si>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</si>
  <si>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</si>
  <si>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</si>
  <si>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</si>
  <si>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</si>
  <si>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</si>
  <si>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</si>
  <si>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</si>
  <si>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</si>
  <si>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</si>
  <si>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</si>
  <si>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</si>
  <si>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</si>
  <si>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</si>
  <si>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</si>
  <si>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</si>
  <si>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</si>
  <si>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</si>
  <si>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</si>
  <si>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</si>
  <si>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</si>
  <si>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</si>
  <si>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</si>
  <si>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</si>
  <si>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</si>
  <si>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</si>
  <si>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</si>
  <si>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</si>
  <si>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</si>
  <si>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</si>
  <si>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</si>
  <si>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</si>
  <si>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</si>
  <si>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</si>
  <si>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</si>
  <si>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</si>
  <si>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</si>
  <si>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</si>
  <si>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</si>
  <si>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</si>
  <si>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</si>
  <si>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</si>
  <si>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</si>
  <si>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</si>
  <si>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</si>
  <si>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</si>
  <si>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</si>
  <si>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</si>
  <si>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</si>
  <si>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</si>
  <si>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</si>
  <si>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</si>
  <si>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</si>
  <si>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</si>
  <si>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</si>
  <si>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</si>
  <si>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</si>
  <si>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</si>
  <si>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</si>
  <si>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</si>
  <si>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</si>
  <si>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</si>
  <si>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</si>
  <si>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</si>
  <si>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</si>
  <si>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</si>
  <si>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</si>
  <si>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</si>
  <si>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</si>
  <si>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</si>
  <si>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</si>
  <si>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</si>
  <si>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</si>
  <si>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</si>
  <si>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</si>
  <si>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</si>
  <si>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</si>
  <si>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</si>
  <si>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</si>
  <si>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</si>
  <si>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</si>
  <si>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</si>
  <si>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</si>
  <si>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</si>
  <si>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</si>
  <si>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</si>
  <si>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</si>
  <si>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</si>
  <si>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</si>
  <si>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</si>
  <si>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</si>
  <si>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</si>
  <si>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</si>
  <si>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</si>
  <si>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</si>
  <si>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</si>
  <si>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</si>
  <si>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</si>
  <si>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</si>
  <si>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</si>
  <si>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</si>
  <si>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</si>
  <si>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</si>
  <si>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</si>
  <si>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</si>
  <si>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</si>
  <si>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</si>
  <si>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</si>
  <si>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</si>
  <si>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</si>
  <si>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</si>
  <si>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</si>
  <si>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</si>
  <si>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</si>
  <si>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</si>
  <si>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</si>
  <si>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</si>
  <si>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</si>
  <si>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</si>
  <si>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</si>
  <si>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</si>
  <si>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</si>
  <si>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</si>
  <si>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</si>
  <si>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</si>
  <si>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</si>
  <si>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</si>
  <si>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</si>
  <si>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</si>
  <si>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</si>
  <si>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</si>
  <si>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</si>
  <si>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</si>
  <si>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</si>
  <si>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</si>
  <si>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</si>
  <si>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</si>
  <si>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</si>
  <si>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</si>
  <si>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</si>
  <si>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</si>
  <si>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</si>
  <si>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</si>
  <si>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</si>
  <si>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</si>
  <si>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</si>
  <si>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</si>
  <si>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</si>
  <si>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</si>
  <si>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</si>
  <si>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</si>
  <si>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</si>
  <si>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</si>
  <si>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</si>
  <si>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</si>
  <si>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</si>
  <si>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</si>
  <si>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</si>
  <si>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</si>
  <si>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</si>
  <si>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</si>
  <si>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</si>
  <si>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</si>
  <si>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</si>
  <si>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</si>
  <si>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</si>
  <si>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</si>
  <si>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</si>
  <si>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</si>
  <si>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</si>
  <si>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</si>
  <si>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</si>
  <si>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</si>
  <si>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</si>
  <si>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</si>
  <si>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</si>
  <si>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</si>
  <si>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</si>
  <si>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</si>
  <si>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</si>
  <si>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</si>
  <si>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</si>
  <si>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</si>
  <si>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</si>
  <si>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</si>
  <si>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</si>
  <si>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</si>
  <si>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</si>
  <si>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</si>
  <si>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</si>
  <si>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</si>
  <si>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</si>
  <si>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</si>
  <si>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</si>
  <si>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</si>
  <si>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</si>
  <si>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</si>
  <si>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</si>
  <si>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</si>
  <si>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</si>
  <si>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</si>
  <si>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</si>
  <si>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</si>
  <si>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</si>
  <si>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</si>
  <si>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</si>
  <si>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</si>
  <si>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</si>
  <si>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</si>
  <si>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</si>
  <si>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</si>
  <si>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</si>
  <si>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</si>
  <si>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</si>
  <si>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</si>
  <si>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</si>
  <si>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</si>
  <si>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</si>
  <si>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</si>
  <si>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</si>
  <si>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</si>
  <si>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</si>
  <si>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</si>
  <si>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</si>
  <si>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</si>
  <si>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</si>
  <si>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</si>
  <si>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</si>
  <si>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</si>
  <si>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</si>
  <si>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</si>
  <si>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</si>
  <si>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</si>
  <si>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</si>
  <si>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</si>
  <si>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</si>
  <si>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</si>
  <si>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</si>
  <si>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</si>
  <si>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</si>
  <si>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</si>
  <si>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</si>
  <si>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</si>
  <si>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</si>
  <si>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</si>
  <si>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</si>
  <si>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</si>
  <si>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</si>
  <si>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</si>
  <si>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</si>
  <si>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</si>
  <si>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</si>
  <si>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</si>
  <si>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</si>
  <si>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</si>
  <si>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</si>
  <si>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</si>
  <si>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</si>
  <si>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</si>
  <si>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</si>
  <si>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</si>
  <si>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</si>
  <si>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</si>
  <si>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</si>
  <si>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</si>
  <si>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</si>
  <si>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</si>
  <si>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</si>
  <si>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</si>
  <si>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</si>
  <si>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</si>
  <si>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</si>
  <si>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</si>
  <si>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</si>
  <si>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</si>
  <si>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</si>
  <si>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</si>
  <si>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</si>
  <si>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</si>
  <si>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</si>
  <si>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</si>
  <si>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</si>
  <si>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</si>
  <si>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</si>
  <si>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</si>
  <si>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</si>
  <si>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</si>
  <si>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</si>
  <si>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</si>
  <si>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</si>
  <si>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</si>
  <si>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</si>
  <si>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</si>
  <si>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</si>
  <si>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</si>
  <si>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</si>
  <si>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</si>
  <si>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</si>
  <si>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</si>
  <si>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</si>
  <si>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</si>
  <si>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</si>
  <si>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</si>
  <si>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</si>
  <si>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</si>
  <si>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</si>
  <si>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</si>
  <si>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</si>
  <si>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</si>
  <si>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</si>
  <si>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</si>
  <si>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</si>
  <si>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</si>
  <si>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</si>
  <si>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</si>
  <si>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</si>
  <si>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</si>
  <si>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</si>
  <si>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</si>
  <si>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</si>
  <si>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</si>
  <si>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</si>
  <si>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</si>
  <si>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</si>
  <si>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</si>
  <si>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</si>
  <si>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</si>
  <si>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</si>
  <si>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</si>
  <si>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</si>
  <si>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</si>
  <si>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</si>
  <si>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</si>
  <si>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</si>
  <si>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</si>
  <si>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</si>
  <si>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</si>
  <si>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</si>
  <si>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</si>
  <si>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</si>
  <si>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</si>
  <si>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</si>
  <si>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</si>
  <si>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</si>
  <si>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</si>
  <si>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</si>
  <si>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</si>
  <si>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</si>
  <si>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</si>
  <si>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</si>
  <si>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</si>
  <si>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</si>
  <si>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</si>
  <si>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</si>
  <si>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</si>
  <si>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</si>
  <si>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</si>
  <si>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</si>
  <si>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</si>
  <si>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</si>
  <si>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</si>
  <si>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</si>
  <si>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</si>
  <si>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</si>
  <si>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</si>
  <si>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</si>
  <si>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</si>
  <si>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</si>
  <si>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</si>
  <si>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</si>
  <si>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</si>
  <si>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</si>
  <si>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</si>
  <si>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</si>
  <si>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</si>
  <si>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</si>
  <si>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</si>
  <si>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</si>
  <si>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</si>
  <si>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</si>
  <si>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</si>
  <si>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</si>
  <si>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</si>
  <si>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</si>
  <si>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</si>
  <si>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</si>
  <si>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</si>
  <si>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</si>
  <si>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</si>
  <si>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</si>
  <si>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</si>
  <si>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</si>
  <si>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</si>
  <si>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</si>
  <si>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</si>
  <si>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</si>
  <si>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</si>
  <si>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</si>
  <si>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</si>
  <si>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</si>
  <si>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</si>
  <si>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</si>
  <si>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</si>
  <si>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</si>
  <si>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</si>
  <si>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</si>
  <si>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</si>
  <si>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</si>
  <si>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</si>
  <si>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</si>
  <si>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</si>
  <si>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</si>
  <si>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</si>
  <si>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</si>
  <si>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</si>
  <si>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</si>
  <si>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</si>
  <si>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</si>
  <si>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</si>
  <si>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</si>
  <si>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</si>
  <si>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</si>
  <si>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</si>
  <si>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</si>
  <si>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</si>
  <si>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</si>
  <si>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</si>
  <si>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</si>
  <si>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</si>
  <si>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</si>
  <si>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</si>
  <si>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</si>
  <si>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</si>
  <si>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</si>
  <si>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</si>
  <si>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</si>
  <si>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</si>
  <si>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</si>
  <si>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</si>
  <si>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</si>
  <si>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</si>
  <si>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</si>
  <si>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</si>
  <si>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</si>
  <si>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</si>
  <si>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</si>
  <si>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</si>
  <si>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</si>
  <si>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</si>
  <si>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</si>
  <si>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</si>
  <si>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</si>
  <si>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</si>
  <si>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</si>
  <si>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</si>
  <si>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</si>
  <si>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</si>
  <si>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</si>
  <si>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</si>
  <si>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</si>
  <si>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</si>
  <si>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</si>
  <si>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</si>
  <si>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</si>
  <si>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</si>
  <si>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</si>
  <si>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</si>
  <si>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</si>
  <si>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</si>
  <si>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</si>
  <si>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</si>
  <si>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</si>
  <si>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</si>
  <si>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</si>
  <si>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</si>
  <si>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</si>
  <si>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</si>
  <si>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</si>
  <si>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</si>
  <si>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</si>
  <si>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</si>
  <si>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</si>
  <si>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</si>
  <si>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</si>
  <si>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</si>
  <si>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</si>
  <si>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</si>
  <si>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</si>
  <si>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</si>
  <si>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</si>
  <si>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</si>
  <si>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</si>
  <si>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</si>
  <si>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</si>
  <si>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</si>
  <si>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</si>
  <si>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</si>
  <si>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</si>
  <si>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</si>
  <si>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</si>
  <si>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</si>
  <si>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</si>
  <si>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</si>
  <si>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</si>
  <si>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</si>
  <si>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</si>
  <si>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</si>
  <si>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</si>
  <si>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</si>
  <si>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</si>
  <si>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</si>
  <si>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</si>
  <si>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</si>
  <si>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</si>
  <si>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</si>
  <si>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</si>
  <si>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</si>
  <si>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</si>
  <si>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</si>
  <si>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</si>
  <si>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</si>
  <si>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</si>
  <si>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</si>
  <si>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</si>
  <si>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</si>
  <si>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</si>
  <si>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</si>
  <si>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</si>
  <si>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</si>
  <si>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</si>
  <si>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</si>
  <si>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</si>
  <si>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</si>
  <si>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</si>
  <si>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</si>
  <si>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</si>
  <si>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</si>
  <si>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</si>
  <si>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</si>
  <si>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</si>
  <si>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</si>
  <si>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</si>
  <si>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</si>
  <si>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</si>
  <si>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</si>
  <si>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</si>
  <si>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</si>
  <si>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</si>
  <si>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</si>
  <si>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</si>
  <si>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</si>
  <si>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</si>
  <si>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</si>
  <si>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</si>
  <si>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</si>
  <si>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</si>
  <si>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</si>
  <si>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</si>
  <si>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</si>
  <si>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</si>
  <si>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</si>
  <si>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</si>
  <si>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</si>
  <si>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</si>
  <si>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</si>
  <si>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</si>
  <si>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</si>
  <si>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</si>
  <si>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</si>
  <si>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</si>
  <si>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</si>
  <si>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</si>
  <si>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</si>
  <si>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</si>
  <si>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</si>
  <si>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</si>
  <si>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</si>
  <si>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</si>
  <si>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</si>
  <si>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</si>
  <si>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</si>
  <si>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</si>
  <si>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</si>
  <si>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</si>
  <si>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</si>
  <si>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</si>
  <si>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</si>
  <si>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</si>
  <si>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</si>
  <si>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</si>
  <si>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</si>
  <si>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</si>
  <si>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</si>
  <si>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</si>
  <si>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</si>
  <si>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</si>
  <si>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</si>
  <si>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</si>
  <si>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</si>
  <si>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</si>
  <si>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</si>
  <si>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</si>
  <si>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</si>
  <si>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</si>
  <si>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</si>
  <si>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</si>
  <si>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</si>
  <si>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</si>
  <si>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</si>
  <si>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</si>
  <si>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</si>
  <si>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</si>
  <si>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</si>
  <si>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</si>
  <si>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</si>
  <si>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</si>
  <si>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</si>
  <si>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</si>
  <si>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</si>
  <si>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</si>
  <si>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</si>
  <si>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</si>
  <si>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</si>
  <si>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</si>
  <si>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</si>
  <si>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</si>
  <si>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</si>
  <si>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</si>
  <si>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</si>
  <si>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</si>
  <si>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</si>
  <si>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</si>
  <si>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</si>
  <si>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</si>
  <si>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</si>
  <si>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</si>
  <si>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</si>
  <si>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</si>
  <si>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</si>
  <si>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</si>
  <si>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</si>
  <si>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</si>
  <si>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</si>
  <si>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</si>
  <si>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</si>
  <si>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</si>
  <si>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</si>
  <si>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</si>
  <si>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</si>
  <si>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</si>
  <si>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</si>
  <si>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</si>
  <si>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</si>
  <si>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</si>
  <si>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</si>
  <si>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</si>
  <si>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</si>
  <si>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</si>
  <si>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</si>
  <si>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</si>
  <si>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</si>
  <si>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</si>
  <si>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</si>
  <si>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</si>
  <si>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</si>
  <si>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</si>
  <si>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</si>
  <si>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</si>
  <si>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</si>
  <si>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</si>
  <si>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</si>
  <si>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</si>
  <si>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</si>
  <si>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</si>
  <si>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</si>
  <si>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</si>
  <si>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</si>
  <si>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</si>
  <si>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</si>
  <si>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</si>
  <si>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</si>
  <si>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</si>
  <si>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</si>
  <si>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</si>
  <si>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</si>
  <si>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</si>
  <si>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</si>
  <si>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</si>
  <si>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</si>
  <si>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</si>
  <si>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</si>
  <si>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</si>
  <si>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</si>
  <si>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</si>
  <si>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</si>
  <si>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</si>
  <si>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</si>
  <si>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</si>
  <si>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</si>
  <si>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</si>
  <si>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</si>
  <si>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</si>
  <si>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</si>
  <si>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</si>
  <si>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</si>
  <si>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</si>
  <si>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</si>
  <si>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</si>
  <si>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</si>
  <si>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</si>
  <si>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</si>
  <si>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</si>
  <si>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</si>
  <si>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</si>
  <si>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</si>
  <si>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</si>
  <si>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</si>
  <si>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</si>
  <si>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</si>
  <si>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</si>
  <si>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</si>
  <si>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</si>
  <si>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</si>
  <si>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</si>
  <si>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</si>
  <si>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</si>
  <si>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</si>
  <si>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</si>
  <si>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</si>
  <si>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</si>
  <si>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</si>
  <si>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</si>
  <si>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</si>
  <si>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</si>
  <si>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</si>
  <si>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</si>
  <si>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</si>
  <si>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</si>
  <si>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</si>
  <si>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</si>
  <si>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</si>
  <si>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</si>
  <si>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</si>
  <si>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</si>
  <si>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</si>
  <si>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</si>
  <si>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</si>
  <si>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</si>
  <si>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</si>
  <si>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</si>
  <si>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</si>
  <si>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</si>
  <si>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</si>
  <si>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</si>
  <si>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</si>
  <si>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</si>
  <si>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</si>
  <si>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</si>
  <si>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</si>
  <si>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</si>
  <si>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</si>
  <si>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</si>
  <si>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</si>
  <si>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</si>
  <si>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</si>
  <si>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</si>
  <si>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</si>
  <si>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</si>
  <si>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</si>
  <si>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</si>
  <si>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</si>
  <si>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</si>
  <si>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</si>
  <si>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</si>
  <si>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</si>
  <si>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</si>
  <si>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</si>
  <si>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</si>
  <si>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</si>
  <si>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</si>
  <si>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</si>
  <si>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</si>
  <si>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</si>
  <si>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</si>
  <si>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</si>
  <si>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</si>
  <si>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</si>
  <si>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</si>
  <si>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</si>
  <si>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</si>
  <si>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</si>
  <si>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</si>
  <si>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</si>
  <si>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</si>
  <si>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</si>
  <si>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</si>
  <si>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</si>
  <si>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</si>
  <si>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</si>
  <si>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</si>
  <si>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</si>
  <si>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</si>
  <si>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</si>
  <si>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</si>
  <si>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</si>
  <si>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</si>
  <si>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</si>
  <si>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</si>
  <si>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</si>
  <si>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</si>
  <si>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</si>
  <si>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</si>
  <si>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</si>
  <si>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</si>
  <si>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</si>
  <si>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</si>
  <si>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</si>
  <si>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</si>
  <si>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</si>
  <si>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</si>
  <si>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</si>
  <si>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</si>
  <si>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</si>
  <si>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</si>
  <si>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</si>
  <si>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</si>
  <si>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</si>
  <si>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</si>
  <si>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</si>
  <si>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</si>
  <si>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</si>
  <si>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</si>
  <si>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</si>
  <si>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</si>
  <si>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</si>
  <si>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</si>
  <si>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</si>
  <si>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</si>
  <si>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</si>
  <si>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</si>
  <si>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</si>
  <si>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</si>
  <si>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</si>
  <si>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</si>
  <si>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</si>
  <si>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</si>
  <si>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</si>
  <si>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</si>
  <si>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</si>
  <si>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</si>
  <si>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</si>
  <si>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</si>
  <si>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</si>
  <si>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</si>
  <si>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</si>
  <si>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</si>
  <si>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</si>
  <si>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</si>
  <si>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</si>
  <si>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</si>
  <si>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</si>
  <si>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</si>
  <si>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</si>
  <si>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</si>
  <si>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</si>
  <si>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</si>
  <si>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</si>
  <si>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</si>
  <si>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</si>
  <si>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</si>
  <si>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</si>
  <si>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</si>
  <si>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</si>
  <si>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</si>
  <si>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</si>
  <si>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</si>
  <si>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</si>
  <si>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</si>
  <si>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</si>
  <si>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</si>
  <si>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</si>
  <si>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</si>
  <si>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</si>
  <si>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</si>
  <si>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</si>
  <si>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</si>
  <si>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</si>
  <si>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</si>
  <si>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</si>
  <si>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</si>
  <si>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</si>
  <si>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</si>
  <si>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</si>
  <si>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</si>
  <si>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</si>
  <si>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</si>
  <si>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</si>
  <si>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</si>
  <si>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</si>
  <si>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</si>
  <si>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</si>
  <si>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</si>
  <si>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</si>
  <si>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</si>
  <si>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</si>
  <si>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</si>
  <si>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</si>
  <si>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</si>
  <si>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</si>
  <si>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</si>
  <si>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</si>
  <si>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</si>
  <si>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</si>
  <si>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</si>
  <si>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</si>
  <si>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</si>
  <si>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</si>
  <si>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</si>
  <si>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</si>
  <si>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</si>
  <si>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</si>
  <si>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</si>
  <si>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</si>
  <si>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</si>
  <si>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</si>
  <si>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</si>
  <si>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</si>
  <si>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</si>
  <si>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</si>
  <si>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</si>
  <si>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</si>
  <si>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</si>
  <si>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</si>
  <si>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</si>
  <si>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</si>
  <si>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</si>
  <si>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</si>
  <si>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</si>
  <si>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</si>
  <si>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</si>
  <si>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</si>
  <si>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</si>
  <si>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</si>
  <si>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</si>
  <si>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</si>
  <si>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</si>
  <si>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</si>
  <si>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</si>
  <si>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</si>
  <si>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</si>
  <si>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</si>
  <si>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</si>
  <si>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</si>
  <si>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</si>
  <si>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</si>
  <si>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</si>
  <si>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</si>
  <si>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</si>
  <si>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</si>
  <si>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</si>
  <si>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</si>
  <si>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</si>
  <si>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</si>
  <si>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</si>
  <si>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</si>
  <si>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</si>
  <si>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</si>
  <si>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</si>
  <si>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</si>
  <si>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</si>
  <si>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</si>
  <si>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</si>
  <si>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</si>
  <si>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</si>
  <si>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</si>
  <si>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</si>
  <si>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</si>
  <si>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</si>
  <si>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</si>
  <si>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</si>
  <si>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</si>
  <si>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</si>
  <si>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</si>
  <si>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</si>
  <si>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</si>
  <si>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</si>
  <si>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</si>
  <si>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</si>
  <si>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</si>
  <si>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</si>
  <si>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</si>
  <si>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</si>
  <si>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</si>
  <si>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</si>
  <si>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</si>
  <si>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</si>
  <si>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</si>
  <si>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</si>
  <si>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</si>
  <si>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</si>
  <si>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</si>
  <si>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</si>
  <si>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</si>
  <si>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</si>
  <si>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</si>
  <si>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</si>
  <si>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</si>
  <si>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</si>
  <si>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</si>
  <si>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</si>
  <si>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</si>
  <si>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</si>
  <si>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</si>
  <si>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</si>
  <si>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</si>
  <si>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</si>
  <si>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</si>
  <si>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</si>
  <si>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</si>
  <si>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</si>
  <si>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</si>
  <si>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</si>
  <si>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</si>
  <si>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</si>
  <si>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</si>
  <si>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</si>
  <si>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</si>
  <si>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</si>
  <si>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</si>
  <si>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</si>
  <si>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</si>
  <si>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</si>
  <si>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</si>
  <si>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</si>
  <si>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</si>
  <si>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</si>
  <si>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</si>
  <si>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</si>
  <si>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</si>
  <si>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</si>
  <si>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</si>
  <si>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</si>
  <si>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</si>
  <si>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</si>
  <si>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</si>
  <si>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</si>
  <si>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</si>
  <si>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</si>
  <si>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</si>
  <si>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</si>
  <si>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</si>
  <si>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</si>
  <si>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</si>
  <si>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</si>
  <si>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</si>
  <si>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</si>
  <si>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</si>
  <si>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</si>
  <si>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</si>
  <si>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</si>
  <si>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</si>
  <si>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</si>
  <si>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</si>
  <si>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</si>
  <si>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</si>
  <si>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</si>
  <si>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</si>
  <si>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</si>
  <si>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</si>
  <si>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</si>
  <si>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</si>
  <si>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</si>
  <si>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</si>
  <si>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</si>
  <si>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</si>
  <si>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</si>
  <si>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</si>
  <si>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</si>
  <si>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</si>
  <si>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</si>
  <si>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</si>
  <si>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</si>
  <si>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</si>
  <si>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</si>
  <si>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</si>
  <si>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</si>
  <si>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</si>
  <si>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</si>
  <si>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</si>
  <si>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</si>
  <si>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</si>
  <si>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</si>
  <si>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</si>
  <si>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</si>
  <si>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</si>
  <si>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</si>
  <si>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</si>
  <si>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</si>
  <si>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</si>
  <si>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</si>
  <si>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</si>
  <si>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</si>
  <si>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</si>
  <si>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</si>
  <si>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</si>
  <si>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</si>
  <si>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</si>
  <si>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</si>
  <si>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</si>
  <si>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</si>
  <si>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</si>
  <si>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</si>
  <si>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</si>
  <si>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</si>
  <si>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</si>
  <si>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</si>
  <si>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</si>
  <si>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</si>
  <si>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</si>
  <si>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</si>
  <si>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</si>
  <si>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</si>
  <si>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</si>
  <si>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</si>
  <si>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</si>
  <si>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</si>
  <si>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</si>
  <si>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</si>
  <si>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</si>
  <si>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</si>
  <si>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</si>
  <si>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</si>
  <si>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</si>
  <si>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</si>
  <si>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</si>
  <si>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</si>
  <si>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</si>
  <si>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</si>
  <si>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</si>
  <si>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</si>
  <si>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</si>
  <si>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</si>
  <si>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</si>
  <si>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</si>
  <si>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</si>
  <si>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</si>
  <si>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</si>
  <si>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</si>
  <si>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</si>
  <si>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</si>
  <si>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</si>
  <si>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</si>
  <si>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</si>
  <si>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</si>
  <si>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</si>
  <si>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</si>
  <si>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</si>
  <si>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</si>
  <si>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</si>
  <si>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</si>
  <si>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</si>
  <si>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</si>
  <si>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</si>
  <si>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</si>
  <si>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</si>
  <si>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</si>
  <si>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</si>
  <si>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</si>
  <si>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</si>
  <si>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</si>
  <si>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</si>
  <si>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</si>
  <si>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</si>
  <si>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</si>
  <si>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</si>
  <si>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</si>
  <si>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</si>
  <si>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</si>
  <si>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</si>
  <si>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</si>
  <si>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</si>
  <si>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</si>
  <si>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</si>
  <si>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</si>
  <si>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</si>
  <si>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</si>
  <si>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</si>
  <si>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</si>
  <si>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</si>
  <si>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</si>
  <si>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</si>
  <si>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</si>
  <si>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</si>
  <si>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</si>
  <si>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</si>
  <si>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</si>
  <si>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</si>
  <si>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</si>
  <si>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</si>
  <si>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</si>
  <si>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</si>
  <si>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</si>
  <si>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</si>
  <si>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</si>
  <si>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</si>
  <si>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</si>
  <si>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</si>
  <si>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</si>
  <si>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</si>
  <si>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</si>
  <si>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</si>
  <si>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</si>
  <si>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</si>
  <si>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</si>
  <si>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</si>
  <si>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</si>
  <si>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</si>
  <si>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</si>
  <si>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</si>
  <si>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</si>
  <si>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</si>
  <si>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</si>
  <si>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</si>
  <si>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</si>
  <si>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</si>
  <si>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</si>
  <si>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</si>
  <si>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</si>
  <si>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</si>
  <si>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</si>
  <si>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</si>
  <si>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</si>
  <si>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</si>
  <si>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</si>
  <si>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</si>
  <si>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</si>
  <si>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</si>
  <si>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</si>
  <si>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</si>
  <si>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</si>
  <si>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</si>
  <si>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</si>
  <si>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</si>
  <si>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</si>
  <si>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</si>
  <si>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</si>
  <si>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</si>
  <si>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</si>
  <si>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</si>
  <si>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</si>
  <si>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</si>
  <si>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</si>
  <si>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</si>
  <si>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</si>
  <si>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</si>
  <si>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</si>
  <si>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</si>
  <si>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</si>
  <si>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</si>
  <si>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</si>
  <si>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</si>
  <si>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</si>
  <si>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</si>
  <si>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</si>
  <si>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</si>
  <si>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</si>
  <si>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</si>
  <si>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</si>
  <si>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</si>
  <si>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</si>
  <si>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</si>
  <si>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</si>
  <si>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</si>
  <si>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</si>
  <si>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</si>
  <si>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</si>
  <si>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</si>
  <si>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</si>
  <si>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</si>
  <si>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</si>
  <si>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</si>
  <si>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</si>
  <si>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</si>
  <si>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</si>
  <si>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</si>
  <si>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</si>
  <si>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</si>
  <si>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</si>
  <si>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</si>
  <si>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</si>
  <si>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</si>
  <si>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</si>
  <si>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</si>
  <si>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</si>
  <si>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</si>
  <si>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</si>
  <si>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</si>
  <si>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</si>
  <si>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</si>
  <si>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</si>
  <si>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</si>
  <si>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</si>
  <si>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</si>
  <si>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</si>
  <si>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</si>
  <si>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</si>
  <si>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</si>
  <si>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</si>
  <si>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</si>
  <si>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</si>
  <si>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</si>
  <si>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</si>
  <si>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</si>
  <si>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</si>
  <si>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</si>
  <si>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</si>
  <si>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</si>
  <si>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</si>
  <si>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</si>
  <si>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</si>
  <si>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</si>
  <si>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</si>
  <si>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</si>
  <si>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</si>
  <si>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</si>
  <si>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</si>
  <si>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</si>
  <si>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</si>
  <si>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</si>
  <si>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</si>
  <si>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</si>
  <si>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</si>
  <si>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</si>
  <si>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</si>
  <si>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</si>
  <si>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</si>
  <si>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</si>
  <si>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</si>
  <si>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</si>
  <si>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</si>
  <si>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</si>
  <si>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</si>
  <si>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</si>
  <si>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</si>
  <si>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</si>
  <si>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</si>
  <si>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</si>
  <si>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</si>
  <si>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</si>
  <si>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</si>
  <si>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</si>
  <si>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</si>
  <si>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</si>
  <si>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</si>
  <si>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</si>
  <si>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</si>
  <si>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</si>
  <si>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</si>
  <si>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</si>
  <si>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</si>
  <si>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</si>
  <si>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</si>
  <si>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</si>
  <si>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</si>
  <si>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</si>
  <si>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</si>
  <si>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</si>
  <si>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</si>
  <si>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</si>
  <si>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</si>
  <si>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</si>
  <si>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</si>
  <si>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</si>
  <si>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</si>
  <si>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</si>
  <si>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</si>
  <si>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</si>
  <si>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</si>
  <si>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</si>
  <si>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</si>
  <si>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</si>
  <si>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</si>
  <si>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</si>
  <si>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</si>
  <si>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</si>
  <si>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</si>
  <si>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</si>
  <si>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</si>
  <si>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</si>
  <si>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</si>
  <si>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</si>
  <si>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</si>
  <si>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</si>
  <si>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</si>
  <si>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</si>
  <si>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</si>
  <si>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</si>
  <si>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</si>
  <si>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</si>
  <si>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</si>
  <si>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</si>
  <si>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</si>
  <si>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</si>
  <si>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</si>
  <si>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</si>
  <si>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</si>
  <si>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</si>
  <si>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</si>
  <si>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</si>
  <si>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</si>
  <si>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</si>
  <si>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</si>
  <si>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</si>
  <si>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</si>
  <si>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</si>
  <si>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</si>
  <si>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</si>
  <si>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</si>
  <si>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</si>
  <si>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</si>
  <si>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</si>
  <si>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</si>
  <si>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</si>
  <si>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</si>
  <si>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</si>
  <si>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</si>
  <si>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</si>
  <si>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</si>
  <si>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</si>
  <si>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</si>
  <si>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</si>
  <si>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</si>
  <si>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</si>
  <si>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</si>
  <si>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</si>
  <si>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</si>
  <si>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</si>
  <si>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</si>
  <si>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</si>
  <si>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</si>
  <si>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</si>
  <si>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</si>
  <si>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</si>
  <si>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</si>
  <si>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</si>
  <si>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</si>
  <si>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</si>
  <si>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</si>
  <si>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</si>
  <si>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</si>
  <si>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</si>
  <si>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</si>
  <si>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</si>
  <si>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</si>
  <si>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</si>
  <si>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</si>
  <si>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</si>
  <si>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</si>
  <si>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</si>
  <si>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</si>
  <si>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</si>
  <si>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</si>
  <si>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</si>
  <si>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</si>
  <si>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</si>
  <si>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</si>
  <si>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</si>
  <si>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</si>
  <si>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</si>
  <si>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</si>
  <si>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</si>
  <si>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</si>
  <si>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</si>
  <si>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</si>
  <si>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</si>
  <si>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</si>
  <si>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</si>
  <si>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</si>
  <si>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</si>
  <si>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</si>
  <si>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</si>
  <si>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</si>
  <si>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</si>
  <si>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</si>
  <si>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</si>
  <si>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</si>
  <si>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</si>
  <si>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</si>
  <si>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</si>
  <si>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</si>
  <si>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</si>
  <si>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</si>
  <si>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</si>
  <si>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</si>
  <si>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</si>
  <si>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</si>
  <si>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</si>
  <si>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</si>
  <si>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</si>
  <si>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</si>
  <si>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</si>
  <si>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</si>
  <si>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</si>
  <si>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</si>
  <si>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</si>
  <si>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</si>
  <si>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</si>
  <si>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</si>
  <si>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</si>
  <si>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</si>
  <si>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</si>
  <si>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</si>
  <si>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</si>
  <si>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</si>
  <si>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</si>
  <si>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</si>
  <si>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</si>
  <si>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</si>
  <si>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</si>
  <si>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</si>
  <si>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</si>
  <si>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</si>
  <si>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</si>
  <si>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</si>
  <si>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</si>
  <si>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</si>
  <si>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</si>
  <si>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</si>
  <si>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</si>
  <si>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</si>
  <si>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</si>
  <si>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</si>
  <si>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</si>
  <si>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</si>
  <si>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</si>
  <si>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</si>
  <si>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</si>
  <si>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</si>
  <si>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</si>
  <si>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</si>
  <si>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</si>
  <si>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</si>
  <si>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</si>
  <si>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</si>
  <si>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</si>
  <si>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</si>
  <si>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</si>
  <si>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</si>
  <si>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</si>
  <si>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</si>
  <si>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</si>
  <si>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</si>
  <si>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</si>
  <si>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</si>
  <si>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</si>
  <si>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</si>
  <si>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</si>
  <si>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</si>
  <si>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</si>
  <si>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</si>
  <si>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</si>
  <si>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</si>
  <si>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</si>
  <si>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</si>
  <si>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</si>
  <si>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</si>
  <si>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</si>
  <si>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</si>
  <si>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</si>
  <si>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</si>
  <si>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</si>
  <si>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</si>
  <si>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</si>
  <si>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</si>
  <si>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</si>
  <si>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</si>
  <si>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</si>
  <si>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</si>
  <si>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</si>
  <si>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</si>
  <si>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</si>
  <si>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</si>
  <si>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</si>
  <si>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</si>
  <si>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</si>
  <si>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</si>
  <si>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</si>
  <si>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</si>
  <si>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</si>
  <si>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</si>
  <si>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</si>
  <si>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</si>
  <si>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</si>
  <si>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</si>
  <si>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</si>
  <si>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</si>
  <si>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</si>
  <si>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</si>
  <si>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</si>
  <si>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</si>
  <si>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</si>
  <si>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</si>
  <si>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</si>
  <si>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</si>
  <si>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</si>
  <si>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</si>
  <si>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</si>
  <si>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</si>
  <si>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</si>
  <si>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</si>
  <si>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</si>
  <si>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</si>
  <si>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</si>
  <si>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</si>
  <si>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</si>
  <si>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</si>
  <si>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</si>
  <si>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</si>
  <si>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</si>
  <si>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</si>
  <si>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</si>
  <si>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</si>
  <si>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</si>
  <si>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</si>
  <si>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</si>
  <si>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</si>
  <si>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</si>
  <si>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</si>
  <si>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</si>
  <si>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</si>
  <si>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</si>
  <si>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</si>
  <si>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</si>
  <si>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</si>
  <si>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</si>
  <si>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</si>
  <si>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</si>
  <si>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</si>
  <si>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</si>
  <si>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</si>
  <si>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</si>
  <si>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</si>
  <si>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</si>
  <si>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</si>
  <si>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</si>
  <si>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</si>
  <si>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</si>
  <si>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</si>
  <si>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</si>
  <si>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</si>
  <si>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</si>
  <si>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</si>
  <si>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</si>
  <si>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</si>
  <si>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</si>
  <si>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</si>
  <si>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</si>
  <si>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</si>
  <si>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</si>
  <si>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</si>
  <si>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</si>
  <si>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</si>
  <si>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</si>
  <si>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</si>
  <si>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</si>
  <si>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</si>
  <si>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</si>
  <si>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</si>
  <si>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</si>
  <si>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</si>
  <si>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</si>
  <si>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</si>
  <si>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</si>
  <si>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</si>
  <si>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</si>
  <si>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</si>
  <si>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</si>
  <si>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</si>
  <si>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</si>
  <si>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</si>
  <si>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</si>
  <si>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</si>
  <si>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</si>
  <si>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</si>
  <si>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</si>
  <si>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</si>
  <si>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</si>
  <si>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</si>
  <si>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</si>
  <si>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</si>
  <si>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</si>
  <si>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</si>
  <si>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</si>
  <si>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</si>
  <si>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</si>
  <si>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</si>
  <si>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</si>
  <si>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</si>
  <si>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</si>
  <si>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</si>
  <si>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</si>
  <si>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</si>
  <si>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</si>
  <si>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</si>
  <si>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</si>
  <si>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</si>
  <si>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</si>
  <si>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</si>
  <si>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</si>
  <si>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</si>
  <si>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</si>
  <si>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</si>
  <si>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</si>
  <si>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</si>
  <si>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</si>
  <si>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</si>
  <si>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</si>
  <si>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</si>
  <si>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</si>
  <si>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</si>
  <si>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</si>
  <si>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</si>
  <si>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</si>
  <si>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</si>
  <si>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</si>
  <si>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</si>
  <si>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</si>
  <si>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</si>
  <si>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</si>
  <si>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</si>
  <si>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</si>
  <si>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</si>
  <si>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</si>
  <si>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</si>
  <si>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</si>
  <si>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</si>
  <si>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</si>
  <si>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</si>
  <si>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</si>
  <si>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</si>
  <si>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</si>
  <si>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</si>
  <si>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</si>
  <si>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</si>
  <si>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</si>
  <si>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</si>
  <si>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</si>
  <si>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</si>
  <si>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</si>
  <si>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</si>
  <si>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</si>
  <si>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</si>
  <si>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</si>
  <si>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</si>
  <si>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</si>
  <si>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</si>
  <si>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</si>
  <si>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</si>
  <si>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</si>
  <si>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</si>
  <si>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</si>
  <si>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</si>
  <si>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</si>
  <si>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</si>
  <si>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</si>
  <si>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</si>
  <si>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</si>
  <si>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</si>
  <si>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</si>
  <si>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</si>
  <si>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</si>
  <si>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</si>
  <si>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</si>
  <si>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</si>
  <si>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</si>
  <si>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</si>
  <si>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</si>
  <si>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</si>
  <si>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</si>
  <si>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</si>
  <si>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</si>
  <si>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</si>
  <si>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</si>
  <si>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</si>
  <si>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</si>
  <si>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</si>
  <si>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</si>
  <si>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</si>
  <si>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</si>
  <si>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</si>
  <si>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</si>
  <si>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</si>
  <si>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</si>
  <si>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</si>
  <si>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</si>
  <si>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</si>
  <si>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</si>
  <si>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</si>
  <si>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</si>
  <si>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</si>
  <si>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</si>
  <si>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</si>
  <si>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</si>
  <si>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</si>
  <si>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</si>
  <si>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</si>
  <si>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</si>
  <si>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</si>
  <si>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</si>
  <si>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</si>
  <si>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</si>
  <si>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</si>
  <si>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</si>
  <si>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</si>
  <si>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</si>
  <si>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</si>
  <si>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</si>
  <si>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</si>
  <si>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</si>
  <si>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</si>
  <si>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</si>
  <si>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</si>
  <si>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</si>
  <si>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</si>
  <si>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</si>
  <si>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</si>
  <si>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</si>
  <si>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</si>
  <si>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</si>
  <si>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</si>
  <si>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</si>
  <si>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</si>
  <si>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</si>
  <si>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</si>
  <si>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</si>
  <si>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</si>
  <si>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</si>
  <si>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</si>
  <si>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</si>
  <si>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</si>
  <si>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</si>
  <si>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</si>
  <si>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</si>
  <si>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</si>
  <si>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</si>
  <si>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</si>
  <si>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</si>
  <si>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</si>
  <si>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</si>
  <si>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</si>
  <si>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</si>
  <si>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</si>
  <si>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</si>
  <si>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</si>
  <si>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</si>
  <si>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</si>
  <si>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</si>
  <si>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</si>
  <si>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</si>
  <si>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</si>
  <si>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</si>
  <si>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</si>
  <si>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</si>
  <si>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</si>
  <si>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</si>
  <si>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</si>
  <si>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</si>
  <si>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</si>
  <si>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</si>
  <si>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</si>
  <si>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</si>
  <si>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</si>
  <si>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</si>
  <si>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</si>
  <si>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</si>
  <si>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</si>
  <si>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</si>
  <si>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</si>
  <si>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</si>
  <si>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</si>
  <si>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</si>
  <si>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</si>
  <si>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</si>
  <si>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</si>
  <si>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</si>
  <si>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</si>
  <si>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</si>
  <si>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</si>
  <si>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</si>
  <si>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</si>
  <si>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</si>
  <si>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</si>
  <si>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</si>
  <si>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</si>
  <si>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</si>
  <si>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</si>
  <si>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</si>
  <si>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</si>
  <si>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</si>
  <si>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</si>
  <si>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</si>
  <si>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</si>
  <si>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</si>
  <si>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</si>
  <si>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</si>
  <si>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</si>
  <si>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</si>
  <si>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</si>
  <si>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</si>
  <si>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</si>
  <si>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</si>
  <si>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</si>
  <si>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</si>
  <si>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</si>
  <si>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</si>
  <si>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</si>
  <si>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</si>
  <si>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</si>
  <si>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</si>
  <si>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</si>
  <si>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</si>
  <si>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</si>
  <si>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</si>
  <si>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</si>
  <si>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</si>
  <si>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</si>
  <si>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</si>
  <si>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</si>
  <si>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</si>
  <si>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</si>
  <si>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</si>
  <si>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</si>
  <si>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</si>
  <si>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</si>
  <si>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</si>
  <si>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</si>
  <si>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</si>
  <si>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</si>
  <si>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</si>
  <si>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</si>
  <si>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</si>
  <si>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</si>
  <si>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</si>
  <si>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</si>
  <si>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</si>
  <si>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</si>
  <si>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</si>
  <si>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</si>
  <si>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</si>
  <si>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</si>
  <si>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</si>
  <si>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</si>
  <si>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</si>
  <si>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</si>
  <si>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</si>
  <si>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</si>
  <si>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</si>
  <si>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</si>
  <si>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</si>
  <si>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</si>
  <si>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</si>
  <si>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</si>
  <si>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</si>
  <si>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</si>
  <si>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</si>
  <si>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</si>
  <si>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</si>
  <si>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</si>
  <si>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</si>
  <si>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</si>
  <si>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</si>
  <si>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</si>
  <si>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</si>
  <si>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</si>
  <si>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</si>
  <si>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</si>
  <si>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</si>
  <si>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</si>
  <si>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</si>
  <si>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</si>
  <si>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</si>
  <si>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</si>
  <si>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</si>
  <si>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</si>
  <si>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</si>
  <si>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</si>
  <si>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</si>
  <si>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</si>
  <si>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</si>
  <si>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</si>
  <si>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</si>
  <si>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</si>
  <si>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</si>
  <si>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</si>
  <si>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</si>
  <si>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</si>
  <si>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</si>
  <si>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</si>
  <si>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</si>
  <si>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</si>
  <si>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</si>
  <si>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</si>
  <si>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</si>
  <si>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</si>
  <si>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</si>
  <si>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</si>
  <si>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</si>
  <si>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</si>
  <si>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</si>
  <si>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</si>
  <si>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</si>
  <si>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</si>
  <si>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</si>
  <si>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</si>
  <si>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</si>
  <si>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</si>
  <si>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</si>
  <si>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</si>
  <si>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</si>
  <si>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</si>
  <si>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</si>
  <si>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</si>
  <si>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</si>
  <si>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</si>
  <si>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</si>
  <si>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</si>
  <si>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</si>
  <si>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</si>
  <si>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</si>
  <si>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</si>
  <si>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</si>
  <si>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</si>
  <si>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</si>
  <si>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</si>
  <si>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</si>
  <si>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</si>
  <si>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</si>
  <si>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</si>
  <si>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</si>
  <si>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</si>
  <si>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</si>
  <si>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</si>
  <si>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</si>
  <si>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</si>
  <si>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</si>
  <si>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</si>
  <si>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</si>
  <si>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</si>
  <si>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</si>
  <si>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</si>
  <si>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</si>
  <si>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</si>
  <si>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</si>
  <si>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</si>
  <si>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</si>
  <si>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</si>
  <si>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</si>
  <si>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</si>
  <si>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</si>
  <si>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</si>
  <si>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</si>
  <si>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</si>
  <si>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</si>
  <si>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</si>
  <si>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</si>
  <si>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</si>
  <si>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</si>
  <si>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</si>
  <si>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</si>
  <si>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</si>
  <si>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</si>
  <si>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</si>
  <si>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</si>
  <si>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</si>
  <si>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</si>
  <si>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</si>
  <si>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</si>
  <si>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</si>
  <si>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</si>
  <si>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</si>
  <si>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</si>
  <si>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</si>
  <si>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</si>
  <si>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</si>
  <si>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</si>
  <si>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</si>
  <si>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</si>
  <si>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</si>
  <si>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</si>
  <si>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</si>
  <si>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</si>
  <si>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</si>
  <si>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</si>
  <si>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</si>
  <si>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</si>
  <si>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</si>
  <si>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</si>
  <si>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</si>
  <si>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</si>
  <si>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</si>
  <si>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</si>
  <si>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</si>
  <si>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</si>
  <si>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</si>
  <si>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</si>
  <si>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</si>
  <si>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</si>
  <si>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</si>
  <si>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</si>
  <si>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</si>
  <si>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</si>
  <si>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</si>
  <si>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</si>
  <si>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</si>
  <si>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</si>
  <si>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</si>
  <si>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</si>
  <si>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</si>
  <si>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</si>
  <si>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</si>
  <si>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</si>
  <si>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</si>
  <si>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</si>
  <si>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</si>
  <si>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</si>
  <si>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</si>
  <si>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</si>
  <si>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</si>
  <si>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</si>
  <si>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</si>
  <si>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</si>
  <si>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</si>
  <si>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</si>
  <si>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</si>
  <si>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</si>
  <si>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</si>
  <si>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</si>
  <si>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</si>
  <si>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</si>
  <si>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</si>
  <si>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</si>
  <si>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</si>
  <si>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</si>
  <si>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</si>
  <si>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</si>
  <si>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</si>
  <si>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</si>
  <si>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</si>
  <si>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</si>
  <si>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</si>
  <si>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</si>
  <si>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</si>
  <si>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</si>
  <si>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</si>
  <si>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</si>
  <si>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</si>
  <si>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</si>
  <si>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</si>
  <si>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</si>
  <si>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</si>
  <si>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</si>
  <si>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</si>
  <si>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</si>
  <si>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</si>
  <si>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</si>
  <si>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</si>
  <si>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</si>
  <si>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</si>
  <si>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</si>
  <si>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</si>
  <si>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</si>
  <si>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</si>
  <si>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</si>
  <si>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</si>
  <si>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</si>
  <si>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</si>
  <si>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</si>
  <si>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</si>
  <si>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</si>
  <si>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</si>
  <si>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</si>
  <si>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</si>
  <si>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</si>
  <si>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</si>
  <si>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</si>
  <si>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</si>
  <si>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</si>
  <si>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</si>
  <si>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</si>
  <si>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</si>
  <si>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</si>
  <si>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</si>
  <si>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</si>
  <si>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</si>
  <si>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</si>
  <si>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</si>
  <si>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</si>
  <si>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</si>
  <si>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</si>
  <si>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</si>
  <si>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</si>
  <si>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</si>
  <si>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</si>
  <si>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</si>
  <si>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</si>
  <si>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</si>
  <si>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</si>
  <si>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</si>
  <si>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</si>
  <si>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</si>
  <si>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</si>
  <si>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</si>
  <si>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</si>
  <si>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</si>
  <si>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</si>
  <si>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</si>
  <si>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</si>
  <si>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</si>
  <si>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</si>
  <si>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</si>
  <si>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</si>
  <si>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</si>
  <si>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</si>
  <si>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</si>
  <si>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</si>
  <si>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</si>
  <si>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</si>
  <si>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</si>
  <si>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</si>
  <si>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</si>
  <si>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</si>
  <si>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</si>
  <si>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</si>
  <si>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</si>
  <si>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</si>
  <si>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</si>
  <si>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</si>
  <si>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</si>
  <si>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</si>
  <si>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</si>
  <si>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</si>
  <si>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</si>
  <si>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</si>
  <si>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</si>
  <si>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</si>
  <si>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</si>
  <si>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</si>
  <si>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</si>
  <si>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</si>
  <si>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</si>
  <si>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</si>
  <si>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</si>
  <si>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</si>
  <si>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</si>
  <si>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</si>
  <si>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</si>
  <si>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</si>
  <si>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</si>
  <si>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</si>
  <si>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</si>
  <si>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</si>
  <si>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</si>
  <si>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</si>
  <si>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</si>
  <si>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</si>
  <si>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</si>
  <si>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</si>
  <si>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</si>
  <si>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</si>
  <si>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</si>
  <si>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</si>
  <si>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</si>
  <si>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</si>
  <si>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</si>
  <si>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</si>
  <si>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</si>
  <si>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</si>
  <si>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</si>
  <si>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</si>
  <si>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</si>
  <si>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</si>
  <si>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</si>
  <si>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</si>
  <si>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</si>
  <si>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</si>
  <si>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</si>
  <si>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</si>
  <si>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</si>
  <si>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</si>
  <si>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</si>
  <si>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</si>
  <si>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</si>
  <si>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</si>
  <si>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</si>
  <si>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</si>
  <si>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</si>
  <si>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</si>
  <si>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</si>
  <si>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</si>
  <si>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</si>
  <si>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</si>
  <si>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</si>
  <si>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</si>
  <si>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</si>
  <si>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</si>
  <si>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</si>
  <si>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</si>
  <si>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</si>
  <si>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</si>
  <si>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</si>
  <si>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</si>
  <si>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</si>
  <si>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</si>
  <si>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</si>
  <si>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</si>
  <si>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</si>
  <si>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</si>
  <si>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</si>
  <si>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</si>
  <si>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</si>
  <si>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</si>
  <si>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</si>
  <si>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</si>
  <si>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</si>
  <si>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</si>
  <si>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</si>
  <si>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</si>
  <si>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</si>
  <si>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</si>
  <si>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</si>
  <si>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</si>
  <si>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</si>
  <si>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</si>
  <si>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</si>
  <si>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</si>
  <si>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</si>
  <si>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</si>
  <si>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</si>
  <si>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</si>
  <si>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</si>
  <si>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</si>
  <si>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</si>
  <si>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</si>
  <si>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</si>
  <si>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</si>
  <si>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</si>
  <si>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</si>
  <si>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</si>
  <si>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</si>
  <si>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</si>
  <si>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</si>
  <si>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</si>
  <si>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</si>
  <si>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</si>
  <si>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</si>
  <si>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</si>
  <si>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</si>
  <si>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</si>
  <si>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</si>
  <si>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</si>
  <si>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</si>
  <si>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</si>
  <si>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</si>
  <si>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</si>
  <si>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</si>
  <si>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</si>
  <si>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</si>
  <si>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</si>
  <si>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</si>
  <si>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</si>
  <si>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</si>
  <si>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</si>
  <si>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</si>
  <si>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</si>
  <si>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</si>
  <si>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</si>
  <si>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</si>
  <si>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</si>
  <si>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</si>
  <si>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</si>
  <si>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</si>
  <si>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</si>
  <si>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</si>
  <si>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</si>
  <si>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</si>
  <si>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</si>
  <si>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</si>
  <si>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</si>
  <si>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</si>
  <si>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</si>
  <si>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</si>
  <si>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</si>
  <si>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</si>
  <si>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</si>
  <si>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</si>
  <si>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</si>
  <si>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</si>
  <si>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</si>
  <si>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</si>
  <si>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</si>
  <si>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</si>
  <si>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</si>
  <si>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</si>
  <si>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</si>
  <si>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</si>
  <si>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</si>
  <si>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</si>
  <si>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</si>
  <si>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</si>
  <si>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</si>
  <si>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</si>
  <si>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</si>
  <si>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</si>
  <si>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</si>
  <si>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</si>
  <si>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</si>
  <si>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</si>
  <si>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</si>
  <si>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</si>
  <si>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</si>
  <si>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</si>
  <si>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</si>
  <si>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</si>
  <si>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</si>
  <si>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</si>
  <si>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</si>
  <si>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</si>
  <si>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</si>
  <si>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</si>
  <si>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</si>
  <si>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</si>
  <si>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</si>
  <si>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</si>
  <si>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</si>
  <si>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</si>
  <si>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</si>
  <si>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</si>
  <si>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</si>
  <si>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</si>
  <si>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</si>
  <si>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</si>
  <si>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</si>
  <si>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</si>
  <si>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</si>
  <si>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</si>
  <si>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</si>
  <si>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</si>
  <si>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</si>
  <si>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</si>
  <si>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</si>
  <si>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</si>
  <si>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</si>
  <si>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</si>
  <si>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</si>
  <si>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</si>
  <si>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</si>
  <si>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</si>
  <si>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</si>
  <si>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</si>
  <si>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</si>
  <si>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</si>
  <si>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</si>
  <si>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</si>
  <si>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</si>
  <si>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</si>
  <si>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</si>
  <si>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</si>
  <si>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</si>
  <si>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</si>
  <si>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</si>
  <si>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</si>
  <si>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</si>
  <si>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</si>
  <si>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</si>
  <si>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</si>
  <si>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</si>
  <si>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</si>
  <si>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</si>
  <si>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</si>
  <si>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</si>
  <si>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</si>
  <si>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</si>
  <si>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</si>
  <si>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</si>
  <si>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</si>
  <si>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</si>
  <si>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</si>
  <si>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</si>
  <si>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</si>
  <si>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</si>
  <si>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</si>
  <si>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</si>
  <si>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</si>
  <si>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</si>
  <si>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</si>
  <si>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</si>
  <si>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</si>
  <si>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</si>
  <si>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</si>
  <si>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</si>
  <si>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</si>
  <si>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</si>
  <si>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</si>
  <si>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</si>
  <si>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</si>
  <si>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</si>
  <si>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</si>
  <si>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</si>
  <si>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</si>
  <si>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</si>
  <si>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</si>
  <si>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</si>
  <si>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</si>
  <si>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</si>
  <si>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</si>
  <si>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</si>
  <si>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</si>
  <si>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</si>
  <si>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</si>
  <si>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</si>
  <si>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</si>
  <si>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</si>
  <si>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</si>
  <si>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</si>
  <si>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</si>
  <si>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</si>
  <si>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</si>
  <si>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</si>
  <si>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</si>
  <si>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</si>
  <si>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</si>
  <si>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</si>
  <si>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</si>
  <si>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</si>
  <si>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</si>
  <si>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</si>
  <si>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</si>
  <si>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</si>
  <si>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</si>
  <si>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</si>
  <si>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</si>
  <si>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</si>
  <si>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</si>
  <si>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</si>
  <si>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</si>
  <si>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</si>
  <si>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</si>
  <si>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</si>
  <si>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</si>
  <si>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</si>
  <si>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</si>
  <si>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</si>
  <si>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</si>
  <si>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</si>
  <si>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</si>
  <si>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</si>
  <si>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</si>
  <si>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</si>
  <si>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</si>
  <si>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</si>
  <si>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</si>
  <si>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</si>
  <si>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</si>
  <si>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</si>
  <si>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</si>
  <si>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</si>
  <si>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</si>
  <si>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</si>
  <si>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</si>
  <si>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</si>
  <si>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</si>
  <si>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</si>
  <si>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</si>
  <si>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</si>
  <si>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</si>
  <si>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</si>
  <si>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</si>
  <si>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</si>
  <si>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</si>
  <si>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</si>
  <si>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</si>
  <si>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</si>
  <si>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</si>
  <si>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</si>
  <si>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</si>
  <si>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</si>
  <si>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</si>
  <si>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</si>
  <si>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</si>
  <si>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</si>
  <si>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</si>
  <si>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</si>
  <si>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</si>
  <si>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</si>
  <si>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</si>
  <si>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</si>
  <si>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</si>
  <si>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</si>
  <si>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</si>
  <si>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</si>
  <si>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</si>
  <si>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</si>
  <si>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</si>
  <si>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</si>
  <si>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</si>
  <si>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</si>
  <si>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</si>
  <si>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</si>
  <si>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</si>
  <si>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</si>
  <si>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</si>
  <si>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</si>
  <si>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</si>
  <si>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</si>
  <si>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</si>
  <si>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</si>
  <si>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</si>
  <si>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</si>
  <si>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</si>
  <si>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</si>
  <si>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</si>
  <si>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</si>
  <si>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</si>
  <si>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</si>
  <si>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</si>
  <si>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</si>
  <si>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</si>
  <si>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</si>
  <si>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</si>
  <si>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</si>
  <si>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</si>
  <si>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</si>
  <si>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</si>
  <si>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</si>
  <si>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</si>
  <si>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</si>
  <si>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</si>
  <si>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</si>
  <si>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</si>
  <si>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</si>
  <si>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</si>
  <si>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</si>
  <si>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</si>
  <si>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</si>
  <si>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</si>
  <si>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</si>
  <si>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</si>
  <si>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</si>
  <si>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</si>
  <si>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</si>
  <si>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</si>
  <si>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</si>
  <si>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</si>
  <si>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</si>
  <si>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</si>
  <si>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</si>
  <si>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</si>
  <si>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</si>
  <si>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</si>
  <si>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</si>
  <si>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</si>
  <si>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</si>
  <si>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</si>
  <si>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</si>
  <si>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</si>
  <si>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</si>
  <si>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</si>
  <si>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</si>
  <si>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</si>
  <si>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</si>
  <si>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</si>
  <si>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</si>
  <si>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</si>
  <si>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</si>
  <si>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</si>
  <si>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</si>
  <si>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</si>
  <si>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</si>
  <si>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</si>
  <si>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</si>
  <si>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</si>
  <si>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</si>
  <si>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</si>
  <si>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</si>
  <si>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</si>
  <si>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</si>
  <si>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</si>
  <si>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</si>
  <si>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</si>
  <si>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</si>
  <si>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</si>
  <si>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</si>
  <si>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</si>
  <si>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</si>
  <si>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</si>
  <si>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</si>
  <si>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</si>
  <si>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</si>
  <si>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</si>
  <si>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</si>
  <si>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</si>
  <si>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</si>
  <si>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</si>
  <si>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</si>
  <si>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</si>
  <si>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</si>
  <si>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</si>
  <si>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</si>
  <si>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</si>
  <si>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</si>
  <si>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</si>
  <si>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</si>
  <si>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</si>
  <si>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</si>
  <si>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</si>
  <si>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</si>
  <si>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</si>
  <si>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</si>
  <si>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</si>
  <si>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</si>
  <si>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</si>
  <si>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</si>
  <si>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</si>
  <si>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</si>
  <si>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</si>
  <si>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</si>
  <si>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</si>
  <si>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</si>
  <si>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</si>
  <si>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</si>
  <si>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</si>
  <si>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</si>
  <si>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</si>
  <si>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</si>
  <si>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</si>
  <si>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</si>
  <si>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</si>
  <si>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</si>
  <si>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</si>
  <si>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</si>
  <si>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</si>
  <si>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</si>
  <si>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</si>
  <si>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</si>
  <si>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</si>
  <si>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</si>
  <si>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</si>
  <si>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</si>
  <si>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</si>
  <si>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</si>
  <si>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</si>
  <si>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</si>
  <si>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</si>
  <si>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</si>
  <si>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</si>
  <si>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</si>
  <si>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</si>
  <si>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</si>
  <si>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</si>
  <si>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</si>
  <si>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</si>
  <si>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</si>
  <si>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</si>
  <si>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</si>
  <si>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</si>
  <si>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</si>
  <si>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</si>
  <si>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</si>
  <si>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</si>
  <si>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</si>
  <si>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</si>
  <si>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</si>
  <si>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</si>
  <si>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</si>
  <si>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</si>
  <si>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</si>
  <si>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</si>
  <si>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</si>
  <si>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</si>
  <si>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</si>
  <si>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</si>
  <si>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</si>
  <si>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</si>
  <si>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</si>
  <si>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</si>
  <si>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</si>
  <si>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</si>
  <si>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</si>
  <si>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</si>
  <si>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</si>
  <si>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</si>
  <si>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</si>
  <si>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</si>
  <si>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</si>
  <si>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</si>
  <si>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</si>
  <si>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</si>
  <si>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</si>
  <si>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</si>
  <si>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</si>
  <si>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</si>
  <si>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</si>
  <si>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</si>
  <si>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</si>
  <si>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</si>
  <si>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</si>
  <si>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</si>
  <si>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</si>
  <si>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</si>
  <si>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</si>
  <si>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</si>
  <si>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</si>
  <si>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</si>
  <si>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</si>
  <si>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</si>
  <si>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</si>
  <si>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</si>
  <si>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</si>
  <si>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</si>
  <si>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</si>
  <si>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</si>
  <si>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</si>
  <si>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</si>
  <si>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</si>
  <si>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</si>
  <si>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</si>
  <si>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</si>
  <si>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</si>
  <si>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</si>
  <si>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</si>
  <si>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</si>
  <si>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</si>
  <si>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</si>
  <si>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</si>
  <si>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</si>
  <si>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</si>
  <si>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</si>
  <si>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</si>
  <si>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</si>
  <si>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</si>
  <si>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</si>
  <si>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</si>
  <si>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</si>
  <si>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</si>
  <si>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</si>
  <si>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</si>
  <si>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</si>
  <si>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</si>
  <si>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</si>
  <si>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</si>
  <si>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</si>
  <si>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</si>
  <si>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</si>
  <si>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</si>
  <si>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</si>
  <si>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</si>
  <si>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</si>
  <si>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</si>
  <si>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</si>
  <si>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</si>
  <si>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</si>
  <si>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</si>
  <si>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</si>
  <si>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</si>
  <si>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</si>
  <si>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</si>
  <si>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</si>
  <si>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</si>
  <si>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</si>
  <si>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</si>
  <si>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</si>
  <si>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</si>
  <si>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</si>
  <si>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</si>
  <si>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</si>
  <si>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</si>
  <si>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</si>
  <si>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</si>
  <si>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</si>
  <si>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</si>
  <si>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</si>
  <si>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</si>
  <si>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</si>
  <si>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</si>
  <si>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</si>
  <si>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</si>
  <si>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</si>
  <si>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</si>
  <si>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</si>
  <si>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</si>
  <si>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</si>
  <si>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</si>
  <si>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</si>
  <si>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</si>
  <si>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</si>
  <si>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</si>
  <si>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</si>
  <si>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</si>
  <si>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</si>
  <si>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</si>
  <si>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</si>
  <si>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</si>
  <si>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</si>
  <si>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</si>
  <si>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</si>
  <si>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</si>
  <si>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</si>
  <si>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</si>
  <si>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</si>
  <si>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</si>
  <si>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</si>
  <si>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</si>
  <si>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</si>
  <si>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</si>
  <si>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</si>
  <si>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</si>
  <si>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</si>
  <si>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</si>
  <si>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</si>
  <si>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</si>
  <si>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</si>
  <si>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</si>
  <si>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</si>
  <si>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</si>
  <si>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</si>
  <si>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</si>
  <si>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</si>
  <si>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</si>
  <si>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</si>
  <si>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</si>
  <si>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</si>
  <si>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</si>
  <si>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</si>
  <si>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</si>
  <si>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</si>
  <si>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</si>
  <si>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</si>
  <si>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</si>
  <si>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</si>
  <si>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</si>
  <si>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</si>
  <si>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</si>
  <si>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</si>
  <si>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</si>
  <si>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</si>
  <si>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</si>
  <si>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</si>
  <si>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</si>
  <si>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</si>
  <si>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</si>
  <si>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</si>
  <si>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</si>
  <si>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</si>
  <si>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</si>
  <si>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</si>
  <si>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</si>
  <si>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</si>
  <si>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</si>
  <si>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</si>
  <si>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</si>
  <si>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</si>
  <si>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</si>
  <si>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</si>
  <si>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</si>
  <si>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</si>
  <si>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</si>
  <si>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</si>
  <si>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</si>
  <si>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</si>
  <si>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</si>
  <si>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</si>
  <si>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</si>
  <si>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</si>
  <si>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</si>
  <si>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</si>
  <si>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</si>
  <si>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</si>
  <si>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</si>
  <si>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</si>
  <si>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</si>
  <si>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</si>
  <si>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</si>
  <si>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</si>
  <si>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</si>
  <si>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</si>
  <si>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</si>
  <si>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</si>
  <si>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</si>
  <si>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</si>
  <si>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</si>
  <si>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</si>
  <si>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</si>
  <si>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</si>
  <si>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</si>
  <si>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</si>
  <si>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</si>
  <si>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</si>
  <si>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</si>
  <si>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</si>
  <si>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</si>
  <si>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</si>
  <si>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</si>
  <si>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</si>
  <si>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</si>
  <si>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</si>
  <si>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</si>
  <si>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</si>
  <si>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</si>
  <si>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</si>
  <si>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</si>
  <si>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</si>
  <si>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</si>
  <si>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</si>
  <si>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</si>
  <si>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</si>
  <si>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</si>
  <si>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</si>
  <si>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</si>
  <si>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</si>
  <si>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</si>
  <si>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</si>
  <si>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</si>
  <si>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</si>
  <si>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</si>
  <si>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</si>
  <si>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</si>
  <si>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</si>
  <si>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</si>
  <si>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</si>
  <si>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</si>
  <si>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</si>
  <si>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</si>
  <si>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</si>
  <si>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</si>
  <si>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</si>
  <si>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</si>
  <si>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</si>
  <si>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</si>
  <si>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</si>
  <si>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</si>
  <si>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</si>
  <si>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</si>
  <si>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</si>
  <si>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</si>
  <si>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</si>
  <si>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</si>
  <si>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</si>
  <si>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</si>
  <si>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</si>
  <si>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</si>
  <si>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</si>
  <si>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</si>
  <si>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</si>
  <si>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</si>
  <si>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</si>
  <si>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</si>
  <si>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</si>
  <si>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</si>
  <si>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</si>
  <si>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</si>
  <si>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</si>
  <si>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</si>
  <si>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</si>
  <si>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</si>
  <si>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</si>
  <si>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</si>
  <si>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</si>
  <si>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</si>
  <si>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</si>
  <si>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</si>
  <si>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</si>
  <si>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</si>
  <si>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</si>
  <si>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</si>
  <si>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</si>
  <si>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</si>
  <si>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</si>
  <si>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</si>
  <si>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</si>
  <si>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</si>
  <si>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</si>
  <si>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</si>
  <si>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</si>
  <si>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</si>
  <si>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</si>
  <si>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</si>
  <si>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</si>
  <si>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</si>
  <si>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</si>
  <si>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</si>
  <si>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</si>
  <si>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</si>
  <si>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</si>
  <si>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</si>
  <si>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</si>
  <si>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</si>
  <si>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</si>
  <si>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</si>
  <si>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</si>
  <si>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</si>
  <si>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</si>
  <si>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</si>
  <si>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</si>
  <si>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</si>
  <si>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</si>
  <si>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</si>
  <si>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</si>
  <si>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</si>
  <si>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</si>
  <si>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</si>
  <si>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</si>
  <si>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</si>
  <si>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</si>
  <si>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</si>
  <si>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</si>
  <si>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</si>
  <si>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</si>
  <si>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</si>
  <si>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</si>
  <si>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</si>
  <si>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</si>
  <si>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</si>
  <si>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</si>
  <si>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</si>
  <si>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</si>
  <si>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</si>
  <si>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</si>
  <si>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</si>
  <si>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</si>
  <si>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</si>
  <si>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</si>
  <si>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</si>
  <si>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</si>
  <si>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</si>
  <si>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</si>
  <si>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</si>
  <si>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</si>
  <si>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</si>
  <si>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</si>
  <si>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</si>
  <si>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</si>
  <si>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</si>
  <si>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</si>
  <si>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</si>
  <si>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</si>
  <si>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</si>
  <si>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</si>
  <si>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</si>
  <si>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</si>
  <si>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</si>
  <si>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</si>
  <si>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</si>
  <si>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</si>
  <si>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</si>
  <si>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</si>
  <si>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</si>
  <si>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</si>
  <si>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</si>
  <si>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</si>
  <si>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</si>
  <si>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</si>
  <si>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</si>
  <si>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</si>
  <si>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</si>
  <si>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</si>
  <si>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</si>
  <si>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</si>
  <si>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</si>
  <si>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</si>
  <si>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</si>
  <si>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</si>
  <si>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</si>
  <si>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</si>
  <si>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</si>
  <si>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</si>
  <si>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</si>
  <si>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</si>
  <si>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</si>
  <si>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</si>
  <si>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</si>
  <si>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</si>
  <si>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</si>
  <si>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</si>
  <si>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</si>
  <si>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</si>
  <si>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</si>
  <si>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</si>
  <si>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</si>
  <si>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</si>
  <si>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</si>
  <si>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</si>
  <si>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</si>
  <si>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</si>
  <si>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</si>
  <si>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</si>
  <si>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</si>
  <si>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</si>
  <si>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</si>
  <si>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</si>
  <si>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</si>
  <si>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</si>
  <si>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</si>
  <si>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</si>
  <si>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</si>
  <si>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</si>
  <si>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</si>
  <si>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</si>
  <si>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</si>
  <si>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</si>
  <si>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</si>
  <si>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</si>
  <si>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</si>
  <si>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</si>
  <si>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</si>
  <si>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</si>
  <si>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</si>
  <si>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</si>
  <si>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</si>
  <si>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</si>
  <si>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</si>
  <si>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</si>
  <si>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</si>
  <si>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</si>
  <si>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</si>
  <si>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</si>
  <si>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</si>
  <si>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</si>
  <si>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</si>
  <si>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</si>
  <si>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</si>
  <si>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</si>
  <si>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</si>
  <si>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</si>
  <si>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</si>
  <si>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</si>
  <si>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</si>
  <si>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</si>
  <si>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</si>
  <si>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</si>
  <si>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</si>
  <si>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</si>
  <si>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</si>
  <si>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</si>
  <si>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</si>
  <si>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</si>
  <si>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</si>
  <si>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</si>
  <si>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</si>
  <si>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</si>
  <si>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</si>
  <si>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</si>
  <si>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</si>
  <si>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</si>
  <si>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</si>
  <si>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</si>
  <si>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</si>
  <si>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</si>
  <si>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</si>
  <si>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</si>
  <si>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</si>
  <si>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</si>
  <si>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</si>
  <si>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</si>
  <si>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</si>
  <si>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</si>
  <si>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</si>
  <si>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</si>
  <si>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</si>
  <si>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</si>
  <si>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</si>
  <si>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</si>
  <si>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</si>
  <si>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</si>
  <si>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</si>
  <si>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</si>
  <si>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</si>
  <si>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</si>
  <si>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</si>
  <si>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</si>
  <si>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</si>
  <si>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</si>
  <si>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</si>
  <si>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</si>
  <si>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</si>
  <si>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</si>
  <si>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</si>
  <si>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</si>
  <si>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</si>
  <si>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</si>
  <si>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</si>
  <si>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</si>
  <si>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</si>
  <si>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</si>
  <si>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</si>
  <si>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</si>
  <si>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</si>
  <si>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</si>
  <si>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</si>
  <si>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</si>
  <si>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</si>
  <si>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</si>
  <si>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</si>
  <si>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</si>
  <si>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</si>
  <si>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</si>
  <si>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</si>
  <si>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</si>
  <si>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</si>
  <si>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</si>
  <si>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</si>
  <si>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</si>
  <si>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</si>
  <si>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</si>
  <si>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</si>
  <si>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</si>
  <si>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</si>
  <si>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</si>
  <si>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</si>
  <si>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</si>
  <si>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</si>
  <si>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</si>
  <si>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</si>
  <si>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</si>
  <si>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</si>
  <si>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</si>
  <si>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</si>
  <si>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</si>
  <si>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</si>
  <si>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</si>
  <si>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</si>
  <si>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</si>
  <si>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</si>
  <si>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</si>
  <si>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</si>
  <si>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</si>
  <si>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</si>
  <si>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</si>
  <si>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</si>
  <si>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</si>
  <si>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</si>
  <si>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</si>
  <si>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</si>
  <si>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</si>
  <si>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</si>
  <si>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</si>
  <si>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</si>
  <si>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</si>
  <si>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</si>
  <si>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</si>
  <si>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</si>
  <si>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</si>
  <si>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</si>
  <si>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</si>
  <si>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</si>
  <si>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</si>
  <si>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</si>
  <si>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</si>
  <si>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</si>
  <si>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</si>
  <si>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</si>
  <si>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</si>
  <si>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</si>
  <si>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</si>
  <si>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</si>
  <si>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</si>
  <si>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</si>
  <si>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</si>
  <si>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</si>
  <si>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</si>
  <si>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</si>
  <si>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</si>
  <si>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</si>
  <si>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</si>
  <si>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</si>
  <si>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</si>
  <si>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</si>
  <si>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</si>
  <si>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</si>
  <si>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</si>
  <si>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</si>
  <si>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</si>
  <si>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</si>
  <si>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</si>
  <si>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</si>
  <si>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</si>
  <si>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</si>
  <si>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</si>
  <si>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</si>
  <si>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</si>
  <si>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</si>
  <si>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</si>
  <si>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</si>
  <si>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</si>
  <si>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</si>
  <si>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</si>
  <si>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</si>
  <si>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</si>
  <si>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</si>
  <si>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</si>
  <si>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</si>
  <si>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</si>
  <si>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</si>
  <si>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</si>
  <si>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</si>
  <si>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</si>
  <si>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</si>
  <si>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</si>
  <si>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</si>
  <si>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</si>
  <si>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</si>
  <si>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</si>
  <si>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</si>
  <si>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</si>
  <si>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</si>
  <si>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</si>
  <si>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</si>
  <si>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</si>
  <si>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</si>
  <si>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</si>
  <si>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</si>
  <si>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</si>
  <si>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</si>
  <si>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</si>
  <si>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</si>
  <si>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</si>
  <si>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</si>
  <si>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</si>
  <si>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</si>
  <si>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</si>
  <si>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</si>
  <si>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</si>
  <si>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</si>
  <si>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</si>
  <si>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</si>
  <si>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</si>
  <si>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</si>
  <si>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</si>
  <si>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</si>
  <si>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</si>
  <si>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</si>
  <si>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</si>
  <si>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</si>
  <si>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</si>
  <si>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</si>
  <si>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</si>
  <si>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</si>
  <si>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</si>
  <si>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</si>
  <si>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</si>
  <si>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</si>
  <si>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</si>
  <si>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</si>
  <si>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</si>
  <si>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</si>
  <si>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</si>
  <si>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</si>
  <si>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</si>
  <si>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</si>
  <si>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</si>
  <si>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</si>
  <si>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05154500</t>
  </si>
  <si>
    <t>LA GARONNE</t>
  </si>
  <si>
    <t>LA GARONNE A VERDUN-SUR-GARONNE</t>
  </si>
  <si>
    <t>IBMR201-04339</t>
  </si>
  <si>
    <t>Agence de l'Eau Adour Garonne</t>
  </si>
  <si>
    <t>41749411900056</t>
  </si>
  <si>
    <t>AQUABIO</t>
  </si>
  <si>
    <t>GAUCHE</t>
  </si>
  <si>
    <t>Benjamin POUJARDIEU (Hydrobiologiste) - Amaia FONTAN (Autre) - Jérôme SIMON (Hydrobiologiste)</t>
  </si>
  <si>
    <t>IBMR Standard</t>
  </si>
  <si>
    <t>BASSES EAUX</t>
  </si>
  <si>
    <t>ensoleille</t>
  </si>
  <si>
    <t>NULLE OU FAIBLE</t>
  </si>
  <si>
    <t>OUI</t>
  </si>
  <si>
    <t>Très abondant</t>
  </si>
  <si>
    <t>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</si>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</sst>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8"/>
  <sheetViews>
    <sheetView tabSelected="1" zoomScale="90" zoomScaleNormal="90" workbookViewId="0" topLeftCell="A85">
      <selection activeCell="A112" sqref="A112:XFD1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900</v>
      </c>
    </row>
    <row r="7" spans="1:8" ht="30">
      <c r="A7" s="48" t="s">
        <v>2266</v>
      </c>
      <c r="B7" s="45" t="s">
        <v>5296</v>
      </c>
      <c r="D7" s="14" t="s">
        <v>2060</v>
      </c>
      <c r="E7" s="53" t="s">
        <v>5292</v>
      </c>
      <c r="G7" s="111" t="s">
        <v>2276</v>
      </c>
      <c r="H7" s="112"/>
    </row>
    <row r="8" spans="1:8" ht="15">
      <c r="A8" s="10" t="s">
        <v>2280</v>
      </c>
      <c r="B8" s="50" t="s">
        <v>5288</v>
      </c>
      <c r="D8" s="10" t="s">
        <v>2282</v>
      </c>
      <c r="E8" s="51" t="s">
        <v>5293</v>
      </c>
      <c r="G8" s="113"/>
      <c r="H8" s="114"/>
    </row>
    <row r="9" spans="1:8" ht="15">
      <c r="A9" s="48" t="s">
        <v>2267</v>
      </c>
      <c r="B9" s="45" t="s">
        <v>5289</v>
      </c>
      <c r="D9" s="10" t="s">
        <v>2265</v>
      </c>
      <c r="E9" s="51" t="s">
        <v>5294</v>
      </c>
      <c r="G9" s="113"/>
      <c r="H9" s="114"/>
    </row>
    <row r="10" spans="1:8" ht="15">
      <c r="A10" s="10" t="s">
        <v>2059</v>
      </c>
      <c r="B10" s="46" t="s">
        <v>5290</v>
      </c>
      <c r="D10" s="10" t="s">
        <v>2283</v>
      </c>
      <c r="E10" s="51">
        <v>558679</v>
      </c>
      <c r="G10" s="113"/>
      <c r="H10" s="114"/>
    </row>
    <row r="11" spans="1:8" ht="15">
      <c r="A11" s="10" t="s">
        <v>2281</v>
      </c>
      <c r="B11" s="47">
        <v>44042</v>
      </c>
      <c r="D11" s="10" t="s">
        <v>2284</v>
      </c>
      <c r="E11" s="52">
        <v>6307795</v>
      </c>
      <c r="G11" s="113"/>
      <c r="H11" s="114"/>
    </row>
    <row r="12" spans="1:8" ht="15">
      <c r="A12" s="10" t="s">
        <v>2287</v>
      </c>
      <c r="B12" s="52" t="s">
        <v>5291</v>
      </c>
      <c r="D12" s="10" t="s">
        <v>2285</v>
      </c>
      <c r="E12" s="52">
        <v>558747</v>
      </c>
      <c r="G12" s="115"/>
      <c r="H12" s="116"/>
    </row>
    <row r="13" spans="1:5" ht="17.25" customHeight="1" thickBot="1">
      <c r="A13" s="2"/>
      <c r="B13" s="55"/>
      <c r="D13" s="10" t="s">
        <v>2286</v>
      </c>
      <c r="E13" s="52">
        <v>6308034</v>
      </c>
    </row>
    <row r="14" spans="1:5" s="58" customFormat="1" ht="15.75" thickBot="1">
      <c r="A14" s="107" t="s">
        <v>2061</v>
      </c>
      <c r="B14" s="108"/>
      <c r="C14" s="108"/>
      <c r="D14" s="108"/>
      <c r="E14" s="109"/>
    </row>
    <row r="15" spans="1:3" ht="15">
      <c r="A15" s="3" t="s">
        <v>2062</v>
      </c>
      <c r="B15" s="30" t="s">
        <v>5297</v>
      </c>
      <c r="C15" s="16"/>
    </row>
    <row r="16" spans="1:3" ht="15">
      <c r="A16" s="3" t="s">
        <v>2270</v>
      </c>
      <c r="B16" s="30" t="s">
        <v>5295</v>
      </c>
      <c r="C16" s="16"/>
    </row>
    <row r="17" spans="1:3" ht="15">
      <c r="A17" s="122" t="s">
        <v>2268</v>
      </c>
      <c r="B17" s="49" t="s">
        <v>2269</v>
      </c>
      <c r="C17" s="61">
        <f>E10</f>
        <v>558679</v>
      </c>
    </row>
    <row r="18" spans="1:3" ht="15">
      <c r="A18" s="123"/>
      <c r="B18" s="49" t="s">
        <v>2271</v>
      </c>
      <c r="C18" s="61">
        <f>E11</f>
        <v>6307795</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102</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57</v>
      </c>
      <c r="D35" s="28" t="s">
        <v>2288</v>
      </c>
      <c r="E35" s="32">
        <v>43</v>
      </c>
    </row>
    <row r="36" spans="1:5" s="7" customFormat="1" ht="15" customHeight="1">
      <c r="A36" s="5" t="s">
        <v>2113</v>
      </c>
      <c r="B36" s="30">
        <v>200</v>
      </c>
      <c r="C36" s="6"/>
      <c r="D36" s="8" t="s">
        <v>2112</v>
      </c>
      <c r="E36" s="30">
        <v>200</v>
      </c>
    </row>
    <row r="37" spans="1:5" s="7" customFormat="1" ht="15" customHeight="1">
      <c r="A37" s="5" t="s">
        <v>2111</v>
      </c>
      <c r="B37" s="30">
        <v>59</v>
      </c>
      <c r="C37" s="6"/>
      <c r="D37" s="8" t="s">
        <v>2110</v>
      </c>
      <c r="E37" s="30">
        <v>44</v>
      </c>
    </row>
    <row r="38" spans="1:5" s="7" customFormat="1" ht="15" customHeight="1">
      <c r="A38" s="5" t="s">
        <v>2115</v>
      </c>
      <c r="B38" s="30">
        <v>0.01</v>
      </c>
      <c r="C38" s="6"/>
      <c r="D38" s="8" t="s">
        <v>2115</v>
      </c>
      <c r="E38" s="30">
        <v>34</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0</v>
      </c>
      <c r="C57" s="6"/>
      <c r="D57" s="14" t="s">
        <v>2095</v>
      </c>
      <c r="E57" s="19">
        <v>4</v>
      </c>
    </row>
    <row r="58" spans="1:5" s="15" customFormat="1" ht="15">
      <c r="A58" s="3" t="s">
        <v>2094</v>
      </c>
      <c r="B58" s="9">
        <v>0</v>
      </c>
      <c r="C58" s="6"/>
      <c r="D58" s="10" t="s">
        <v>2094</v>
      </c>
      <c r="E58" s="9">
        <v>4</v>
      </c>
    </row>
    <row r="59" spans="1:5" s="15" customFormat="1" ht="15">
      <c r="A59" s="3" t="s">
        <v>2093</v>
      </c>
      <c r="B59" s="9">
        <v>4</v>
      </c>
      <c r="C59" s="6"/>
      <c r="D59" s="10" t="s">
        <v>2093</v>
      </c>
      <c r="E59" s="9">
        <v>4</v>
      </c>
    </row>
    <row r="60" spans="1:5" s="15" customFormat="1" ht="15">
      <c r="A60" s="3" t="s">
        <v>2092</v>
      </c>
      <c r="B60" s="9">
        <v>4</v>
      </c>
      <c r="C60" s="6"/>
      <c r="D60" s="10" t="s">
        <v>2092</v>
      </c>
      <c r="E60" s="9">
        <v>0</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3</v>
      </c>
      <c r="C67" s="6"/>
      <c r="D67" s="10" t="s">
        <v>2087</v>
      </c>
      <c r="E67" s="9">
        <v>3</v>
      </c>
    </row>
    <row r="68" spans="1:5" s="15" customFormat="1" ht="15">
      <c r="A68" s="3" t="s">
        <v>2086</v>
      </c>
      <c r="B68" s="9">
        <v>4</v>
      </c>
      <c r="C68" s="6"/>
      <c r="D68" s="10" t="s">
        <v>2086</v>
      </c>
      <c r="E68" s="9">
        <v>0</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0</v>
      </c>
      <c r="C73" s="6"/>
      <c r="D73" s="14" t="s">
        <v>2083</v>
      </c>
      <c r="E73" s="19">
        <v>1</v>
      </c>
    </row>
    <row r="74" spans="1:5" s="15" customFormat="1" ht="15">
      <c r="A74" s="3" t="s">
        <v>2082</v>
      </c>
      <c r="B74" s="9">
        <v>0</v>
      </c>
      <c r="C74" s="6"/>
      <c r="D74" s="10" t="s">
        <v>2082</v>
      </c>
      <c r="E74" s="9">
        <v>2</v>
      </c>
    </row>
    <row r="75" spans="1:5" s="15" customFormat="1" ht="15">
      <c r="A75" s="3" t="s">
        <v>2081</v>
      </c>
      <c r="B75" s="9">
        <v>0</v>
      </c>
      <c r="C75" s="6"/>
      <c r="D75" s="10" t="s">
        <v>2081</v>
      </c>
      <c r="E75" s="9">
        <v>4</v>
      </c>
    </row>
    <row r="76" spans="1:5" s="15" customFormat="1" ht="15">
      <c r="A76" s="3" t="s">
        <v>2080</v>
      </c>
      <c r="B76" s="9">
        <v>2</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0</v>
      </c>
      <c r="C85" s="6"/>
      <c r="D85" s="10" t="s">
        <v>2073</v>
      </c>
      <c r="E85" s="9">
        <v>2</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1922</v>
      </c>
      <c r="B97" s="20" t="str">
        <f>IF(A97="NEWCOD",IF(ISBLANK(G97),"renseigner le champ 'Nouveau taxon'",G97),VLOOKUP(A97,'Ref Taxo'!A:B,2,FALSE))</f>
        <v>Tetraspora</v>
      </c>
      <c r="C97" s="21">
        <f>IF(A97="NEWCOD",IF(ISBLANK(H97),"NoCod",H97),VLOOKUP(A97,'Ref Taxo'!A:D,4,FALSE))</f>
        <v>1138</v>
      </c>
      <c r="D97" s="34">
        <v>0</v>
      </c>
      <c r="E97" s="35">
        <v>0.009999999776482582</v>
      </c>
      <c r="F97" s="35" t="s">
        <v>2294</v>
      </c>
      <c r="G97" s="77"/>
      <c r="H97" s="78"/>
    </row>
    <row r="98" spans="1:8" ht="15">
      <c r="A98" s="33" t="s">
        <v>1026</v>
      </c>
      <c r="B98" s="20" t="str">
        <f>IF(A98="NEWCOD",IF(ISBLANK(G98),"renseigner le champ 'Nouveau taxon'",G98),VLOOKUP(A98,'Ref Taxo'!A:B,2,FALSE))</f>
        <v>Lemna minor</v>
      </c>
      <c r="C98" s="21">
        <f>IF(A98="NEWCOD",IF(ISBLANK(H98),"NoCod",H98),VLOOKUP(A98,'Ref Taxo'!A:D,4,FALSE))</f>
        <v>1626</v>
      </c>
      <c r="D98" s="34">
        <v>0</v>
      </c>
      <c r="E98" s="35">
        <v>0.009999999776482582</v>
      </c>
      <c r="F98" s="35" t="s">
        <v>2294</v>
      </c>
      <c r="G98" s="79"/>
      <c r="H98" s="80"/>
    </row>
    <row r="99" spans="1:8" ht="15">
      <c r="A99" s="33" t="s">
        <v>1680</v>
      </c>
      <c r="B99" s="20" t="str">
        <f>IF(A99="NEWCOD",IF(ISBLANK(G99),"renseigner le champ 'Nouveau taxon'",G99),VLOOKUP(A99,'Ref Taxo'!A:B,2,FALSE))</f>
        <v>Rorippa amphibia</v>
      </c>
      <c r="C99" s="21">
        <f>IF(A99="NEWCOD",IF(ISBLANK(H99),"NoCod",H99),VLOOKUP(A99,'Ref Taxo'!A:D,4,FALSE))</f>
        <v>1765</v>
      </c>
      <c r="D99" s="34">
        <v>0</v>
      </c>
      <c r="E99" s="35">
        <v>0.009999999776482582</v>
      </c>
      <c r="F99" s="35" t="s">
        <v>2294</v>
      </c>
      <c r="G99" s="79"/>
      <c r="H99" s="80"/>
    </row>
    <row r="100" spans="1:8" ht="15">
      <c r="A100" s="33" t="s">
        <v>1072</v>
      </c>
      <c r="B100" s="20" t="str">
        <f>IF(A100="NEWCOD",IF(ISBLANK(G100),"renseigner le champ 'Nouveau taxon'",G100),VLOOKUP(A100,'Ref Taxo'!A:B,2,FALSE))</f>
        <v>Ludwigia grandiflora</v>
      </c>
      <c r="C100" s="21">
        <f>IF(A100="NEWCOD",IF(ISBLANK(H100),"NoCod",H100),VLOOKUP(A100,'Ref Taxo'!A:D,4,FALSE))</f>
        <v>19845</v>
      </c>
      <c r="D100" s="34">
        <v>0</v>
      </c>
      <c r="E100" s="35">
        <v>0.009999999776482582</v>
      </c>
      <c r="F100" s="35" t="s">
        <v>2294</v>
      </c>
      <c r="G100" s="79"/>
      <c r="H100" s="80"/>
    </row>
    <row r="101" spans="1:8" ht="15">
      <c r="A101" s="33" t="s">
        <v>1016</v>
      </c>
      <c r="B101" s="20" t="str">
        <f>IF(A101="NEWCOD",IF(ISBLANK(G101),"renseigner le champ 'Nouveau taxon'",G101),VLOOKUP(A101,'Ref Taxo'!A:B,2,FALSE))</f>
        <v>Leersia oryzoides</v>
      </c>
      <c r="C101" s="21">
        <f>IF(A101="NEWCOD",IF(ISBLANK(H101),"NoCod",H101),VLOOKUP(A101,'Ref Taxo'!A:D,4,FALSE))</f>
        <v>1569</v>
      </c>
      <c r="D101" s="34">
        <v>0</v>
      </c>
      <c r="E101" s="35">
        <v>0.009999999776482582</v>
      </c>
      <c r="F101" s="35" t="s">
        <v>2294</v>
      </c>
      <c r="G101" s="79"/>
      <c r="H101" s="80"/>
    </row>
    <row r="102" spans="1:8" ht="15">
      <c r="A102" s="33" t="s">
        <v>498</v>
      </c>
      <c r="B102" s="20" t="str">
        <f>IF(A102="NEWCOD",IF(ISBLANK(G102),"renseigner le champ 'Nouveau taxon'",G102),VLOOKUP(A102,'Ref Taxo'!A:B,2,FALSE))</f>
        <v>Cyperus esculentus</v>
      </c>
      <c r="C102" s="21">
        <f>IF(A102="NEWCOD",IF(ISBLANK(H102),"NoCod",H102),VLOOKUP(A102,'Ref Taxo'!A:D,4,FALSE))</f>
        <v>1497</v>
      </c>
      <c r="D102" s="34">
        <v>0</v>
      </c>
      <c r="E102" s="35">
        <v>0.009999999776482582</v>
      </c>
      <c r="F102" s="35" t="s">
        <v>2294</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v>
      </c>
      <c r="E103" s="35">
        <v>0.009999999776482582</v>
      </c>
      <c r="F103" s="35" t="s">
        <v>2294</v>
      </c>
      <c r="G103" s="79"/>
      <c r="H103" s="80"/>
    </row>
    <row r="104" spans="1:8" ht="15">
      <c r="A104" s="33" t="s">
        <v>1104</v>
      </c>
      <c r="B104" s="20" t="str">
        <f>IF(A104="NEWCOD",IF(ISBLANK(G104),"renseigner le champ 'Nouveau taxon'",G104),VLOOKUP(A104,'Ref Taxo'!A:B,2,FALSE))</f>
        <v>Lythrum salicaria</v>
      </c>
      <c r="C104" s="21">
        <f>IF(A104="NEWCOD",IF(ISBLANK(H104),"NoCod",H104),VLOOKUP(A104,'Ref Taxo'!A:D,4,FALSE))</f>
        <v>1823</v>
      </c>
      <c r="D104" s="34">
        <v>0</v>
      </c>
      <c r="E104" s="35">
        <v>0.009999999776482582</v>
      </c>
      <c r="F104" s="35" t="s">
        <v>2294</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0.009999999776482582</v>
      </c>
      <c r="E105" s="35">
        <v>0.009999999776482582</v>
      </c>
      <c r="F105" s="35" t="s">
        <v>2294</v>
      </c>
      <c r="G105" s="79"/>
      <c r="H105" s="80"/>
    </row>
    <row r="106" spans="1:8" ht="15">
      <c r="A106" s="33" t="s">
        <v>1330</v>
      </c>
      <c r="B106" s="20" t="str">
        <f>IF(A106="NEWCOD",IF(ISBLANK(G106),"renseigner le champ 'Nouveau taxon'",G106),VLOOKUP(A106,'Ref Taxo'!A:B,2,FALSE))</f>
        <v>Paspalum distichum</v>
      </c>
      <c r="C106" s="21">
        <f>IF(A106="NEWCOD",IF(ISBLANK(H106),"NoCod",H106),VLOOKUP(A106,'Ref Taxo'!A:D,4,FALSE))</f>
        <v>10237</v>
      </c>
      <c r="D106" s="34">
        <v>0</v>
      </c>
      <c r="E106" s="35">
        <v>0.009999999776482582</v>
      </c>
      <c r="F106" s="35" t="s">
        <v>2294</v>
      </c>
      <c r="G106" s="79"/>
      <c r="H106" s="80"/>
    </row>
    <row r="107" spans="1:8" ht="15">
      <c r="A107" s="33" t="s">
        <v>1027</v>
      </c>
      <c r="B107" s="20" t="str">
        <f>IF(A107="NEWCOD",IF(ISBLANK(G107),"renseigner le champ 'Nouveau taxon'",G107),VLOOKUP(A107,'Ref Taxo'!A:B,2,FALSE))</f>
        <v>Lemna minuta</v>
      </c>
      <c r="C107" s="21">
        <f>IF(A107="NEWCOD",IF(ISBLANK(H107),"NoCod",H107),VLOOKUP(A107,'Ref Taxo'!A:D,4,FALSE))</f>
        <v>29962</v>
      </c>
      <c r="D107" s="34">
        <v>0</v>
      </c>
      <c r="E107" s="35">
        <v>0.009999999776482582</v>
      </c>
      <c r="F107" s="35" t="s">
        <v>2294</v>
      </c>
      <c r="G107" s="79"/>
      <c r="H107" s="80"/>
    </row>
    <row r="108" spans="1:8" ht="15">
      <c r="A108" s="33" t="s">
        <v>585</v>
      </c>
      <c r="B108" s="20" t="str">
        <f>IF(A108="NEWCOD",IF(ISBLANK(G108),"renseigner le champ 'Nouveau taxon'",G108),VLOOKUP(A108,'Ref Taxo'!A:B,2,FALSE))</f>
        <v>Egeria densa</v>
      </c>
      <c r="C108" s="21">
        <f>IF(A108="NEWCOD",IF(ISBLANK(H108),"NoCod",H108),VLOOKUP(A108,'Ref Taxo'!A:D,4,FALSE))</f>
        <v>19626</v>
      </c>
      <c r="D108" s="34">
        <v>0</v>
      </c>
      <c r="E108" s="35">
        <v>0.009999999776482582</v>
      </c>
      <c r="F108" s="35" t="s">
        <v>2294</v>
      </c>
      <c r="G108" s="79"/>
      <c r="H108" s="80"/>
    </row>
    <row r="109" spans="1:8" ht="15">
      <c r="A109" s="33" t="s">
        <v>1306</v>
      </c>
      <c r="B109" s="20" t="str">
        <f>IF(A109="NEWCOD",IF(ISBLANK(G109),"renseigner le champ 'Nouveau taxon'",G109),VLOOKUP(A109,'Ref Taxo'!A:B,2,FALSE))</f>
        <v>Oscillatoria</v>
      </c>
      <c r="C109" s="21">
        <f>IF(A109="NEWCOD",IF(ISBLANK(H109),"NoCod",H109),VLOOKUP(A109,'Ref Taxo'!A:D,4,FALSE))</f>
        <v>1108</v>
      </c>
      <c r="D109" s="34">
        <v>0</v>
      </c>
      <c r="E109" s="35">
        <v>0.009999999776482582</v>
      </c>
      <c r="F109" s="35" t="s">
        <v>2294</v>
      </c>
      <c r="G109" s="79"/>
      <c r="H109" s="80"/>
    </row>
    <row r="110" spans="1:8" ht="15">
      <c r="A110" s="33" t="s">
        <v>1471</v>
      </c>
      <c r="B110" s="20" t="str">
        <f>IF(A110="NEWCOD",IF(ISBLANK(G110),"renseigner le champ 'Nouveau taxon'",G110),VLOOKUP(A110,'Ref Taxo'!A:B,2,FALSE))</f>
        <v>Potamogeton crispus</v>
      </c>
      <c r="C110" s="21">
        <f>IF(A110="NEWCOD",IF(ISBLANK(H110),"NoCod",H110),VLOOKUP(A110,'Ref Taxo'!A:D,4,FALSE))</f>
        <v>1645</v>
      </c>
      <c r="D110" s="34">
        <v>0</v>
      </c>
      <c r="E110" s="35">
        <v>0.009999999776482582</v>
      </c>
      <c r="F110" s="35" t="s">
        <v>2294</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v>
      </c>
      <c r="E111" s="35">
        <v>0.009999999776482582</v>
      </c>
      <c r="F111" s="35" t="s">
        <v>2294</v>
      </c>
      <c r="G111" s="79"/>
      <c r="H111" s="80"/>
    </row>
    <row r="112" spans="1:8" ht="15">
      <c r="A112" s="33" t="s">
        <v>1029</v>
      </c>
      <c r="B112" s="20" t="str">
        <f>IF(A112="NEWCOD",IF(ISBLANK(G112),"renseigner le champ 'Nouveau taxon'",G112),VLOOKUP(A112,'Ref Taxo'!A:B,2,FALSE))</f>
        <v>Spirodela polyrhiza</v>
      </c>
      <c r="C112" s="21">
        <f>IF(A112="NEWCOD",IF(ISBLANK(H112),"NoCod",H112),VLOOKUP(A112,'Ref Taxo'!A:D,4,FALSE))</f>
        <v>1630</v>
      </c>
      <c r="D112" s="34">
        <v>0</v>
      </c>
      <c r="E112" s="35">
        <v>0.009999999776482582</v>
      </c>
      <c r="F112" s="35" t="s">
        <v>2294</v>
      </c>
      <c r="G112" s="79"/>
      <c r="H112" s="80"/>
    </row>
    <row r="113" spans="1:8" ht="15">
      <c r="A113" s="33" t="s">
        <v>1902</v>
      </c>
      <c r="B113" s="20" t="str">
        <f>IF(A113="NEWCOD",IF(ISBLANK(G113),"renseigner le champ 'Nouveau taxon'",G113),VLOOKUP(A113,'Ref Taxo'!A:B,2,FALSE))</f>
        <v>Stigeoclonium</v>
      </c>
      <c r="C113" s="21">
        <f>IF(A113="NEWCOD",IF(ISBLANK(H113),"NoCod",H113),VLOOKUP(A113,'Ref Taxo'!A:D,4,FALSE))</f>
        <v>1119</v>
      </c>
      <c r="D113" s="34">
        <v>0</v>
      </c>
      <c r="E113" s="35">
        <v>0.009999999776482582</v>
      </c>
      <c r="F113" s="35" t="s">
        <v>2294</v>
      </c>
      <c r="G113" s="79"/>
      <c r="H113" s="80"/>
    </row>
    <row r="114" spans="1:8" ht="15">
      <c r="A114" s="33" t="s">
        <v>1381</v>
      </c>
      <c r="B114" s="20" t="str">
        <f>IF(A114="NEWCOD",IF(ISBLANK(G114),"renseigner le champ 'Nouveau taxon'",G114),VLOOKUP(A114,'Ref Taxo'!A:B,2,FALSE))</f>
        <v>Phormidium</v>
      </c>
      <c r="C114" s="21">
        <f>IF(A114="NEWCOD",IF(ISBLANK(H114),"NoCod",H114),VLOOKUP(A114,'Ref Taxo'!A:D,4,FALSE))</f>
        <v>6414</v>
      </c>
      <c r="D114" s="34">
        <v>0.009999999776482582</v>
      </c>
      <c r="E114" s="35">
        <v>0.009999999776482582</v>
      </c>
      <c r="F114" s="35" t="s">
        <v>2294</v>
      </c>
      <c r="G114" s="79"/>
      <c r="H114" s="80"/>
    </row>
    <row r="115" spans="1:8" ht="15">
      <c r="A115" s="33" t="s">
        <v>1218</v>
      </c>
      <c r="B115" s="20" t="str">
        <f>IF(A115="NEWCOD",IF(ISBLANK(G115),"renseigner le champ 'Nouveau taxon'",G115),VLOOKUP(A115,'Ref Taxo'!A:B,2,FALSE))</f>
        <v>Najas marina</v>
      </c>
      <c r="C115" s="21">
        <f>IF(A115="NEWCOD",IF(ISBLANK(H115),"NoCod",H115),VLOOKUP(A115,'Ref Taxo'!A:D,4,FALSE))</f>
        <v>1835</v>
      </c>
      <c r="D115" s="34">
        <v>0</v>
      </c>
      <c r="E115" s="35">
        <v>0.009999999776482582</v>
      </c>
      <c r="F115" s="35" t="s">
        <v>2294</v>
      </c>
      <c r="G115" s="79"/>
      <c r="H115" s="80"/>
    </row>
    <row r="116" spans="1:8" ht="15">
      <c r="A116" s="33" t="s">
        <v>433</v>
      </c>
      <c r="B116" s="20" t="str">
        <f>IF(A116="NEWCOD",IF(ISBLANK(G116),"renseigner le champ 'Nouveau taxon'",G116),VLOOKUP(A116,'Ref Taxo'!A:B,2,FALSE))</f>
        <v>Cinclidotus fontinaloides</v>
      </c>
      <c r="C116" s="21">
        <f>IF(A116="NEWCOD",IF(ISBLANK(H116),"NoCod",H116),VLOOKUP(A116,'Ref Taxo'!A:D,4,FALSE))</f>
        <v>1320</v>
      </c>
      <c r="D116" s="34">
        <v>0</v>
      </c>
      <c r="E116" s="35">
        <v>0.009999999776482582</v>
      </c>
      <c r="F116" s="35" t="s">
        <v>2294</v>
      </c>
      <c r="G116" s="79"/>
      <c r="H116" s="80"/>
    </row>
    <row r="117" spans="1:8" ht="15">
      <c r="A117" s="33" t="s">
        <v>5233</v>
      </c>
      <c r="B117" s="20" t="str">
        <f>IF(A117="NEWCOD",IF(ISBLANK(G117),"renseigner le champ 'Nouveau taxon'",G117),VLOOKUP(A117,'Ref Taxo'!A:B,2,FALSE))</f>
        <v>Xanthium</v>
      </c>
      <c r="C117" s="21">
        <f>IF(A117="NEWCOD",IF(ISBLANK(H117),"NoCod",H117),VLOOKUP(A117,'Ref Taxo'!A:D,4,FALSE))</f>
        <v>38945</v>
      </c>
      <c r="D117" s="34">
        <v>0</v>
      </c>
      <c r="E117" s="35">
        <v>0.009999999776482582</v>
      </c>
      <c r="F117" s="35" t="s">
        <v>2294</v>
      </c>
      <c r="G117" s="79"/>
      <c r="H117" s="80"/>
    </row>
    <row r="118" spans="1:8" ht="15">
      <c r="A118" s="33" t="s">
        <v>1690</v>
      </c>
      <c r="B118" s="20" t="str">
        <f>IF(A118="NEWCOD",IF(ISBLANK(G118),"renseigner le champ 'Nouveau taxon'",G118),VLOOKUP(A118,'Ref Taxo'!A:B,2,FALSE))</f>
        <v>Rorippa sylvestris</v>
      </c>
      <c r="C118" s="21">
        <f>IF(A118="NEWCOD",IF(ISBLANK(H118),"NoCod",H118),VLOOKUP(A118,'Ref Taxo'!A:D,4,FALSE))</f>
        <v>1767</v>
      </c>
      <c r="D118" s="34">
        <v>0</v>
      </c>
      <c r="E118" s="35">
        <v>0.009999999776482582</v>
      </c>
      <c r="F118" s="35" t="s">
        <v>2294</v>
      </c>
      <c r="G118" s="79"/>
      <c r="H118" s="80"/>
    </row>
    <row r="119" spans="1:8" ht="15">
      <c r="A119" s="33" t="s">
        <v>768</v>
      </c>
      <c r="B119" s="20" t="str">
        <f>IF(A119="NEWCOD",IF(ISBLANK(G119),"renseigner le champ 'Nouveau taxon'",G119),VLOOKUP(A119,'Ref Taxo'!A:B,2,FALSE))</f>
        <v>Fontinalis antipyretica</v>
      </c>
      <c r="C119" s="21">
        <f>IF(A119="NEWCOD",IF(ISBLANK(H119),"NoCod",H119),VLOOKUP(A119,'Ref Taxo'!A:D,4,FALSE))</f>
        <v>1310</v>
      </c>
      <c r="D119" s="34">
        <v>0</v>
      </c>
      <c r="E119" s="35">
        <v>0.009999999776482582</v>
      </c>
      <c r="F119" s="35" t="s">
        <v>2294</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v>
      </c>
      <c r="E120" s="35">
        <v>0.009999999776482582</v>
      </c>
      <c r="F120" s="35" t="s">
        <v>2294</v>
      </c>
      <c r="G120" s="79"/>
      <c r="H120" s="80"/>
    </row>
    <row r="121" spans="1:8" ht="15">
      <c r="A121" s="33" t="s">
        <v>362</v>
      </c>
      <c r="B121" s="20" t="str">
        <f>IF(A121="NEWCOD",IF(ISBLANK(G121),"renseigner le champ 'Nouveau taxon'",G121),VLOOKUP(A121,'Ref Taxo'!A:B,2,FALSE))</f>
        <v>Ceratophyllum demersum</v>
      </c>
      <c r="C121" s="21">
        <f>IF(A121="NEWCOD",IF(ISBLANK(H121),"NoCod",H121),VLOOKUP(A121,'Ref Taxo'!A:D,4,FALSE))</f>
        <v>1717</v>
      </c>
      <c r="D121" s="34">
        <v>0</v>
      </c>
      <c r="E121" s="35">
        <v>0.009999999776482582</v>
      </c>
      <c r="F121" s="35" t="s">
        <v>2294</v>
      </c>
      <c r="G121" s="79"/>
      <c r="H121" s="80"/>
    </row>
    <row r="122" spans="1:8" ht="15">
      <c r="A122" s="33" t="s">
        <v>1463</v>
      </c>
      <c r="B122" s="20" t="str">
        <f>IF(A122="NEWCOD",IF(ISBLANK(G122),"renseigner le champ 'Nouveau taxon'",G122),VLOOKUP(A122,'Ref Taxo'!A:B,2,FALSE))</f>
        <v>Potamogeton berchtoldii</v>
      </c>
      <c r="C122" s="21">
        <f>IF(A122="NEWCOD",IF(ISBLANK(H122),"NoCod",H122),VLOOKUP(A122,'Ref Taxo'!A:D,4,FALSE))</f>
        <v>1642</v>
      </c>
      <c r="D122" s="34">
        <v>0</v>
      </c>
      <c r="E122" s="35">
        <v>0.009999999776482582</v>
      </c>
      <c r="F122" s="35" t="s">
        <v>2294</v>
      </c>
      <c r="G122" s="79"/>
      <c r="H122" s="80"/>
    </row>
    <row r="123" spans="1:8" ht="15">
      <c r="A123" s="33" t="s">
        <v>617</v>
      </c>
      <c r="B123" s="20" t="str">
        <f>IF(A123="NEWCOD",IF(ISBLANK(G123),"renseigner le champ 'Nouveau taxon'",G123),VLOOKUP(A123,'Ref Taxo'!A:B,2,FALSE))</f>
        <v>Eleocharis palustris</v>
      </c>
      <c r="C123" s="21">
        <f>IF(A123="NEWCOD",IF(ISBLANK(H123),"NoCod",H123),VLOOKUP(A123,'Ref Taxo'!A:D,4,FALSE))</f>
        <v>1506</v>
      </c>
      <c r="D123" s="34">
        <v>0</v>
      </c>
      <c r="E123" s="35">
        <v>0.009999999776482582</v>
      </c>
      <c r="F123" s="35" t="s">
        <v>2294</v>
      </c>
      <c r="G123" s="79"/>
      <c r="H123" s="80"/>
    </row>
    <row r="124" spans="1:8" ht="15">
      <c r="A124" s="33" t="s">
        <v>1343</v>
      </c>
      <c r="B124" s="20" t="str">
        <f>IF(A124="NEWCOD",IF(ISBLANK(G124),"renseigner le champ 'Nouveau taxon'",G124),VLOOKUP(A124,'Ref Taxo'!A:B,2,FALSE))</f>
        <v>Persicaria amphibia</v>
      </c>
      <c r="C124" s="21">
        <f>IF(A124="NEWCOD",IF(ISBLANK(H124),"NoCod",H124),VLOOKUP(A124,'Ref Taxo'!A:D,4,FALSE))</f>
        <v>31020</v>
      </c>
      <c r="D124" s="34">
        <v>0</v>
      </c>
      <c r="E124" s="35">
        <v>0.009999999776482582</v>
      </c>
      <c r="F124" s="35" t="s">
        <v>2294</v>
      </c>
      <c r="G124" s="79"/>
      <c r="H124" s="80"/>
    </row>
    <row r="125" spans="1:8" ht="15">
      <c r="A125" s="33" t="s">
        <v>741</v>
      </c>
      <c r="B125" s="20" t="str">
        <f>IF(A125="NEWCOD",IF(ISBLANK(G125),"renseigner le champ 'Nouveau taxon'",G125),VLOOKUP(A125,'Ref Taxo'!A:B,2,FALSE))</f>
        <v>Fissidens fontanus</v>
      </c>
      <c r="C125" s="21">
        <f>IF(A125="NEWCOD",IF(ISBLANK(H125),"NoCod",H125),VLOOKUP(A125,'Ref Taxo'!A:D,4,FALSE))</f>
        <v>31545</v>
      </c>
      <c r="D125" s="34">
        <v>0</v>
      </c>
      <c r="E125" s="35">
        <v>0.009999999776482582</v>
      </c>
      <c r="F125" s="35" t="s">
        <v>2294</v>
      </c>
      <c r="G125" s="79"/>
      <c r="H125" s="80"/>
    </row>
    <row r="126" spans="1:8" ht="15">
      <c r="A126" s="33" t="s">
        <v>2004</v>
      </c>
      <c r="B126" s="20" t="str">
        <f>IF(A126="NEWCOD",IF(ISBLANK(G126),"renseigner le champ 'Nouveau taxon'",G126),VLOOKUP(A126,'Ref Taxo'!A:B,2,FALSE))</f>
        <v>Vaucheria</v>
      </c>
      <c r="C126" s="21">
        <f>IF(A126="NEWCOD",IF(ISBLANK(H126),"NoCod",H126),VLOOKUP(A126,'Ref Taxo'!A:D,4,FALSE))</f>
        <v>1169</v>
      </c>
      <c r="D126" s="34">
        <v>0</v>
      </c>
      <c r="E126" s="35">
        <v>0.009999999776482582</v>
      </c>
      <c r="F126" s="35" t="s">
        <v>2294</v>
      </c>
      <c r="G126" s="79"/>
      <c r="H126" s="80"/>
    </row>
    <row r="127" spans="1:8" ht="15">
      <c r="A127" s="33" t="s">
        <v>842</v>
      </c>
      <c r="B127" s="20" t="str">
        <f>IF(A127="NEWCOD",IF(ISBLANK(G127),"renseigner le champ 'Nouveau taxon'",G127),VLOOKUP(A127,'Ref Taxo'!A:B,2,FALSE))</f>
        <v>Hildenbrandia</v>
      </c>
      <c r="C127" s="21">
        <f>IF(A127="NEWCOD",IF(ISBLANK(H127),"NoCod",H127),VLOOKUP(A127,'Ref Taxo'!A:D,4,FALSE))</f>
        <v>1157</v>
      </c>
      <c r="D127" s="34">
        <v>0</v>
      </c>
      <c r="E127" s="35">
        <v>0.20000000298023224</v>
      </c>
      <c r="F127" s="35" t="s">
        <v>2294</v>
      </c>
      <c r="G127" s="79"/>
      <c r="H127" s="80"/>
    </row>
    <row r="128" spans="1:8" ht="15">
      <c r="A128" s="33" t="s">
        <v>528</v>
      </c>
      <c r="B128" s="20" t="str">
        <f>IF(A128="NEWCOD",IF(ISBLANK(G128),"renseigner le champ 'Nouveau taxon'",G128),VLOOKUP(A128,'Ref Taxo'!A:B,2,FALSE))</f>
        <v>Diatoma</v>
      </c>
      <c r="C128" s="21">
        <f>IF(A128="NEWCOD",IF(ISBLANK(H128),"NoCod",H128),VLOOKUP(A128,'Ref Taxo'!A:D,4,FALSE))</f>
        <v>6627</v>
      </c>
      <c r="D128" s="34">
        <v>0.009999999776482582</v>
      </c>
      <c r="E128" s="35">
        <v>0.699999988079071</v>
      </c>
      <c r="F128" s="35" t="s">
        <v>2294</v>
      </c>
      <c r="G128" s="79"/>
      <c r="H128" s="80"/>
    </row>
    <row r="129" spans="1:8" ht="15">
      <c r="A129" s="33" t="s">
        <v>4318</v>
      </c>
      <c r="B129" s="20" t="str">
        <f>IF(A129="NEWCOD",IF(ISBLANK(G129),"renseigner le champ 'Nouveau taxon'",G129),VLOOKUP(A129,'Ref Taxo'!A:B,2,FALSE))</f>
        <v>Pleurosira</v>
      </c>
      <c r="C129" s="21">
        <f>IF(A129="NEWCOD",IF(ISBLANK(H129),"NoCod",H129),VLOOKUP(A129,'Ref Taxo'!A:D,4,FALSE))</f>
        <v>9515</v>
      </c>
      <c r="D129" s="34">
        <v>0.009999999776482582</v>
      </c>
      <c r="E129" s="35">
        <v>0.699999988079071</v>
      </c>
      <c r="F129" s="35" t="s">
        <v>2294</v>
      </c>
      <c r="G129" s="79"/>
      <c r="H129" s="80"/>
    </row>
    <row r="130" spans="1:8" ht="15">
      <c r="A130" s="33" t="s">
        <v>1289</v>
      </c>
      <c r="B130" s="20" t="str">
        <f>IF(A130="NEWCOD",IF(ISBLANK(G130),"renseigner le champ 'Nouveau taxon'",G130),VLOOKUP(A130,'Ref Taxo'!A:B,2,FALSE))</f>
        <v>Oedogonium</v>
      </c>
      <c r="C130" s="21">
        <f>IF(A130="NEWCOD",IF(ISBLANK(H130),"NoCod",H130),VLOOKUP(A130,'Ref Taxo'!A:D,4,FALSE))</f>
        <v>1134</v>
      </c>
      <c r="D130" s="34">
        <v>0.009999999776482582</v>
      </c>
      <c r="E130" s="35">
        <v>0.699999988079071</v>
      </c>
      <c r="F130" s="35" t="s">
        <v>2294</v>
      </c>
      <c r="G130" s="79"/>
      <c r="H130" s="80"/>
    </row>
    <row r="131" spans="1:8" ht="15">
      <c r="A131" s="33" t="s">
        <v>1207</v>
      </c>
      <c r="B131" s="20" t="str">
        <f>IF(A131="NEWCOD",IF(ISBLANK(G131),"renseigner le champ 'Nouveau taxon'",G131),VLOOKUP(A131,'Ref Taxo'!A:B,2,FALSE))</f>
        <v>Myriophyllum spicatum</v>
      </c>
      <c r="C131" s="21">
        <f>IF(A131="NEWCOD",IF(ISBLANK(H131),"NoCod",H131),VLOOKUP(A131,'Ref Taxo'!A:D,4,FALSE))</f>
        <v>1778</v>
      </c>
      <c r="D131" s="34">
        <v>0</v>
      </c>
      <c r="E131" s="35">
        <v>1</v>
      </c>
      <c r="F131" s="35" t="s">
        <v>2294</v>
      </c>
      <c r="G131" s="79"/>
      <c r="H131" s="80"/>
    </row>
    <row r="132" spans="1:8" ht="15">
      <c r="A132" s="33" t="s">
        <v>453</v>
      </c>
      <c r="B132" s="20" t="str">
        <f>IF(A132="NEWCOD",IF(ISBLANK(G132),"renseigner le champ 'Nouveau taxon'",G132),VLOOKUP(A132,'Ref Taxo'!A:B,2,FALSE))</f>
        <v>Cladophora</v>
      </c>
      <c r="C132" s="21">
        <f>IF(A132="NEWCOD",IF(ISBLANK(H132),"NoCod",H132),VLOOKUP(A132,'Ref Taxo'!A:D,4,FALSE))</f>
        <v>1124</v>
      </c>
      <c r="D132" s="34">
        <v>0.009999999776482582</v>
      </c>
      <c r="E132" s="35">
        <v>1.5</v>
      </c>
      <c r="F132" s="35" t="s">
        <v>2294</v>
      </c>
      <c r="G132" s="79"/>
      <c r="H132" s="80"/>
    </row>
    <row r="133" spans="1:8" ht="15">
      <c r="A133" s="33" t="s">
        <v>1476</v>
      </c>
      <c r="B133" s="20" t="str">
        <f>IF(A133="NEWCOD",IF(ISBLANK(G133),"renseigner le champ 'Nouveau taxon'",G133),VLOOKUP(A133,'Ref Taxo'!A:B,2,FALSE))</f>
        <v>Potamogeton nodosus</v>
      </c>
      <c r="C133" s="21">
        <f>IF(A133="NEWCOD",IF(ISBLANK(H133),"NoCod",H133),VLOOKUP(A133,'Ref Taxo'!A:D,4,FALSE))</f>
        <v>1652</v>
      </c>
      <c r="D133" s="34">
        <v>0.009999999776482582</v>
      </c>
      <c r="E133" s="35">
        <v>2</v>
      </c>
      <c r="F133" s="35" t="s">
        <v>2294</v>
      </c>
      <c r="G133" s="79"/>
      <c r="H133" s="80"/>
    </row>
    <row r="134" spans="1:8" ht="15">
      <c r="A134" s="33" t="s">
        <v>1491</v>
      </c>
      <c r="B134" s="20" t="str">
        <f>IF(A134="NEWCOD",IF(ISBLANK(G134),"renseigner le champ 'Nouveau taxon'",G134),VLOOKUP(A134,'Ref Taxo'!A:B,2,FALSE))</f>
        <v>Potamogeton pectinatus</v>
      </c>
      <c r="C134" s="21">
        <f>IF(A134="NEWCOD",IF(ISBLANK(H134),"NoCod",H134),VLOOKUP(A134,'Ref Taxo'!A:D,4,FALSE))</f>
        <v>1655</v>
      </c>
      <c r="D134" s="34">
        <v>0</v>
      </c>
      <c r="E134" s="35">
        <v>3</v>
      </c>
      <c r="F134" s="35" t="s">
        <v>2294</v>
      </c>
      <c r="G134" s="79"/>
      <c r="H134" s="80"/>
    </row>
    <row r="135" spans="1:8" ht="15">
      <c r="A135" s="33" t="s">
        <v>1610</v>
      </c>
      <c r="B135" s="20" t="str">
        <f>IF(A135="NEWCOD",IF(ISBLANK(G135),"renseigner le champ 'Nouveau taxon'",G135),VLOOKUP(A135,'Ref Taxo'!A:B,2,FALSE))</f>
        <v>Ranunculus penicillatus</v>
      </c>
      <c r="C135" s="21">
        <f>IF(A135="NEWCOD",IF(ISBLANK(H135),"NoCod",H135),VLOOKUP(A135,'Ref Taxo'!A:D,4,FALSE))</f>
        <v>1909</v>
      </c>
      <c r="D135" s="34">
        <v>0.009999999776482582</v>
      </c>
      <c r="E135" s="35">
        <v>8</v>
      </c>
      <c r="F135" s="35" t="s">
        <v>2294</v>
      </c>
      <c r="G135" s="79"/>
      <c r="H135" s="80"/>
    </row>
    <row r="136" spans="1:8" ht="15">
      <c r="A136" s="33" t="s">
        <v>1130</v>
      </c>
      <c r="B136" s="20" t="str">
        <f>IF(A136="NEWCOD",IF(ISBLANK(G136),"renseigner le champ 'Nouveau taxon'",G136),VLOOKUP(A136,'Ref Taxo'!A:B,2,FALSE))</f>
        <v>Melosira</v>
      </c>
      <c r="C136" s="21">
        <f>IF(A136="NEWCOD",IF(ISBLANK(H136),"NoCod",H136),VLOOKUP(A136,'Ref Taxo'!A:D,4,FALSE))</f>
        <v>8714</v>
      </c>
      <c r="D136" s="34">
        <v>0.009999999776482582</v>
      </c>
      <c r="E136" s="35">
        <v>16</v>
      </c>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81"/>
      <c r="H538"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8">
      <formula1>"Cf.,-"</formula1>
    </dataValidation>
    <dataValidation errorStyle="information" type="list" allowBlank="1" showInputMessage="1" showErrorMessage="1" errorTitle="Nouveau taxon ?" error="saisir la valeur NEWCOD pour pouvoir renseigner des informations concernant ce taxon" sqref="A97:A538">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2021-03-02T16:08:08Z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