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<sst xmlns="http://schemas.openxmlformats.org/spreadsheetml/2006/main" count="6502" uniqueCount="5304">
  <si>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</si>
  <si>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</si>
  <si>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</si>
  <si>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</si>
  <si>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</si>
  <si>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</si>
  <si>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</si>
  <si>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</si>
  <si>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</si>
  <si>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</si>
  <si>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</si>
  <si>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</si>
  <si>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</si>
  <si>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</si>
  <si>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</si>
  <si>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</si>
  <si>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</si>
  <si>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</si>
  <si>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</si>
  <si>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</si>
  <si>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</si>
  <si>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</si>
  <si>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</si>
  <si>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</si>
  <si>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</si>
  <si>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</si>
  <si>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</si>
  <si>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</si>
  <si>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</si>
  <si>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</si>
  <si>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</si>
  <si>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</si>
  <si>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</si>
  <si>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</si>
  <si>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</si>
  <si>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</si>
  <si>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</si>
  <si>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</si>
  <si>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</si>
  <si>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</si>
  <si>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</si>
  <si>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</si>
  <si>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</si>
  <si>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</si>
  <si>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</si>
  <si>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</si>
  <si>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</si>
  <si>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</si>
  <si>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</si>
  <si>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</si>
  <si>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</si>
  <si>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</si>
  <si>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</si>
  <si>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</si>
  <si>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</si>
  <si>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</si>
  <si>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</si>
  <si>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</si>
  <si>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</si>
  <si>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</si>
  <si>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</si>
  <si>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</si>
  <si>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</si>
  <si>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</si>
  <si>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</si>
  <si>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</si>
  <si>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</si>
  <si>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</si>
  <si>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</si>
  <si>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</si>
  <si>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</si>
  <si>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</si>
  <si>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</si>
  <si>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</si>
  <si>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</si>
  <si>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</si>
  <si>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</si>
  <si>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</si>
  <si>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</si>
  <si>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</si>
  <si>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</si>
  <si>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</si>
  <si>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</si>
  <si>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</si>
  <si>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</si>
  <si>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</si>
  <si>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</si>
  <si>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</si>
  <si>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</si>
  <si>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</si>
  <si>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</si>
  <si>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</si>
  <si>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</si>
  <si>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</si>
  <si>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</si>
  <si>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</si>
  <si>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</si>
  <si>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</si>
  <si>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</si>
  <si>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</si>
  <si>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</si>
  <si>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</si>
  <si>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</si>
  <si>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</si>
  <si>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</si>
  <si>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</si>
  <si>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</si>
  <si>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</si>
  <si>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</si>
  <si>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</si>
  <si>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</si>
  <si>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</si>
  <si>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</si>
  <si>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</si>
  <si>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</si>
  <si>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</si>
  <si>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</si>
  <si>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</si>
  <si>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</si>
  <si>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</si>
  <si>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</si>
  <si>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</si>
  <si>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</si>
  <si>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</si>
  <si>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</si>
  <si>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</si>
  <si>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</si>
  <si>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</si>
  <si>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</si>
  <si>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</si>
  <si>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</si>
  <si>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</si>
  <si>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</si>
  <si>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</si>
  <si>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</si>
  <si>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</si>
  <si>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</si>
  <si>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</si>
  <si>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</si>
  <si>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</si>
  <si>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</si>
  <si>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</si>
  <si>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</si>
  <si>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</si>
  <si>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</si>
  <si>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</si>
  <si>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</si>
  <si>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</si>
  <si>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</si>
  <si>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</si>
  <si>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</si>
  <si>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</si>
  <si>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</si>
  <si>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</si>
  <si>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</si>
  <si>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</si>
  <si>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</si>
  <si>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</si>
  <si>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</si>
  <si>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</si>
  <si>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</si>
  <si>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</si>
  <si>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</si>
  <si>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</si>
  <si>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</si>
  <si>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</si>
  <si>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</si>
  <si>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</si>
  <si>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</si>
  <si>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</si>
  <si>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</si>
  <si>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</si>
  <si>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</si>
  <si>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</si>
  <si>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</si>
  <si>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</si>
  <si>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</si>
  <si>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</si>
  <si>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</si>
  <si>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</si>
  <si>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</si>
  <si>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</si>
  <si>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</si>
  <si>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</si>
  <si>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</si>
  <si>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</si>
  <si>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</si>
  <si>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</si>
  <si>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</si>
  <si>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</si>
  <si>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</si>
  <si>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</si>
  <si>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</si>
  <si>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</si>
  <si>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</si>
  <si>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</si>
  <si>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</si>
  <si>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</si>
  <si>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</si>
  <si>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</si>
  <si>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</si>
  <si>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</si>
  <si>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</si>
  <si>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</si>
  <si>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</si>
  <si>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</si>
  <si>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</si>
  <si>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</si>
  <si>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</si>
  <si>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</si>
  <si>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</si>
  <si>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</si>
  <si>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</si>
  <si>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</si>
  <si>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</si>
  <si>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</si>
  <si>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</si>
  <si>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</si>
  <si>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</si>
  <si>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</si>
  <si>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</si>
  <si>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</si>
  <si>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</si>
  <si>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</si>
  <si>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</si>
  <si>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</si>
  <si>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</si>
  <si>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</si>
  <si>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</si>
  <si>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</si>
  <si>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</si>
  <si>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</si>
  <si>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</si>
  <si>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</si>
  <si>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</si>
  <si>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</si>
  <si>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</si>
  <si>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</si>
  <si>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</si>
  <si>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</si>
  <si>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</si>
  <si>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</si>
  <si>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</si>
  <si>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</si>
  <si>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</si>
  <si>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</si>
  <si>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</si>
  <si>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</si>
  <si>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</si>
  <si>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</si>
  <si>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</si>
  <si>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</si>
  <si>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</si>
  <si>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</si>
  <si>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</si>
  <si>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</si>
  <si>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</si>
  <si>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</si>
  <si>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</si>
  <si>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</si>
  <si>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</si>
  <si>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</si>
  <si>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</si>
  <si>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</si>
  <si>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</si>
  <si>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</si>
  <si>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</si>
  <si>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</si>
  <si>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</si>
  <si>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</si>
  <si>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</si>
  <si>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</si>
  <si>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</si>
  <si>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</si>
  <si>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</si>
  <si>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</si>
  <si>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</si>
  <si>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</si>
  <si>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</si>
  <si>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</si>
  <si>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</si>
  <si>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</si>
  <si>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</si>
  <si>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</si>
  <si>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</si>
  <si>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</si>
  <si>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</si>
  <si>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</si>
  <si>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</si>
  <si>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</si>
  <si>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</si>
  <si>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</si>
  <si>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</si>
  <si>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</si>
  <si>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</si>
  <si>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</si>
  <si>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</si>
  <si>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</si>
  <si>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</si>
  <si>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</si>
  <si>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</si>
  <si>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</si>
  <si>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</si>
  <si>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</si>
  <si>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</si>
  <si>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</si>
  <si>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</si>
  <si>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</si>
  <si>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</si>
  <si>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</si>
  <si>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</si>
  <si>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</si>
  <si>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</si>
  <si>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</si>
  <si>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</si>
  <si>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</si>
  <si>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</si>
  <si>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</si>
  <si>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</si>
  <si>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</si>
  <si>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</si>
  <si>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</si>
  <si>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</si>
  <si>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</si>
  <si>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</si>
  <si>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</si>
  <si>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</si>
  <si>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</si>
  <si>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</si>
  <si>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</si>
  <si>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</si>
  <si>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</si>
  <si>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</si>
  <si>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</si>
  <si>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</si>
  <si>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</si>
  <si>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</si>
  <si>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</si>
  <si>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</si>
  <si>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</si>
  <si>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</si>
  <si>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</si>
  <si>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</si>
  <si>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</si>
  <si>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</si>
  <si>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</si>
  <si>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</si>
  <si>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</si>
  <si>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</si>
  <si>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</si>
  <si>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</si>
  <si>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</si>
  <si>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</si>
  <si>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</si>
  <si>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</si>
  <si>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</si>
  <si>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</si>
  <si>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</si>
  <si>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</si>
  <si>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</si>
  <si>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</si>
  <si>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</si>
  <si>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</si>
  <si>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</si>
  <si>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</si>
  <si>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</si>
  <si>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</si>
  <si>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</si>
  <si>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</si>
  <si>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</si>
  <si>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</si>
  <si>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</si>
  <si>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</si>
  <si>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</si>
  <si>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</si>
  <si>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</si>
  <si>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</si>
  <si>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</si>
  <si>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</si>
  <si>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</si>
  <si>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</si>
  <si>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</si>
  <si>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</si>
  <si>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</si>
  <si>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</si>
  <si>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</si>
  <si>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</si>
  <si>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</si>
  <si>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</si>
  <si>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</si>
  <si>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</si>
  <si>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</si>
  <si>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</si>
  <si>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</si>
  <si>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</si>
  <si>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</si>
  <si>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</si>
  <si>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</si>
  <si>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</si>
  <si>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</si>
  <si>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</si>
  <si>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</si>
  <si>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</si>
  <si>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</si>
  <si>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</si>
  <si>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</si>
  <si>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</si>
  <si>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</si>
  <si>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</si>
  <si>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</si>
  <si>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</si>
  <si>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</si>
  <si>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</si>
  <si>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</si>
  <si>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</si>
  <si>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</si>
  <si>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</si>
  <si>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</si>
  <si>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</si>
  <si>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</si>
  <si>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</si>
  <si>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</si>
  <si>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</si>
  <si>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</si>
  <si>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</si>
  <si>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</si>
  <si>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</si>
  <si>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</si>
  <si>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</si>
  <si>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</si>
  <si>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</si>
  <si>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</si>
  <si>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</si>
  <si>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</si>
  <si>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</si>
  <si>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</si>
  <si>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</si>
  <si>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</si>
  <si>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</si>
  <si>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</si>
  <si>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</si>
  <si>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</si>
  <si>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</si>
  <si>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</si>
  <si>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</si>
  <si>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</si>
  <si>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</si>
  <si>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</si>
  <si>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</si>
  <si>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</si>
  <si>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</si>
  <si>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</si>
  <si>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</si>
  <si>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</si>
  <si>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</si>
  <si>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</si>
  <si>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</si>
  <si>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</si>
  <si>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</si>
  <si>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</si>
  <si>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</si>
  <si>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</si>
  <si>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</si>
  <si>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</si>
  <si>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</si>
  <si>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</si>
  <si>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</si>
  <si>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</si>
  <si>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</si>
  <si>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</si>
  <si>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</si>
  <si>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</si>
  <si>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</si>
  <si>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</si>
  <si>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</si>
  <si>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</si>
  <si>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</si>
  <si>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</si>
  <si>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</si>
  <si>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</si>
  <si>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</si>
  <si>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</si>
  <si>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</si>
  <si>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</si>
  <si>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</si>
  <si>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</si>
  <si>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</si>
  <si>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</si>
  <si>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</si>
  <si>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</si>
  <si>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</si>
  <si>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</si>
  <si>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</si>
  <si>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</si>
  <si>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</si>
  <si>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</si>
  <si>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</si>
  <si>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</si>
  <si>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</si>
  <si>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</si>
  <si>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</si>
  <si>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</si>
  <si>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</si>
  <si>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</si>
  <si>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</si>
  <si>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</si>
  <si>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</si>
  <si>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</si>
  <si>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</si>
  <si>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</si>
  <si>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</si>
  <si>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</si>
  <si>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</si>
  <si>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</si>
  <si>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</si>
  <si>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</si>
  <si>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</si>
  <si>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</si>
  <si>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</si>
  <si>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</si>
  <si>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</si>
  <si>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</si>
  <si>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</si>
  <si>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</si>
  <si>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</si>
  <si>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</si>
  <si>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</si>
  <si>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</si>
  <si>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</si>
  <si>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</si>
  <si>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</si>
  <si>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</si>
  <si>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</si>
  <si>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</si>
  <si>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</si>
  <si>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</si>
  <si>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</si>
  <si>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</si>
  <si>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</si>
  <si>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</si>
  <si>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</si>
  <si>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</si>
  <si>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</si>
  <si>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</si>
  <si>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</si>
  <si>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</si>
  <si>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</si>
  <si>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</si>
  <si>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</si>
  <si>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</si>
  <si>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</si>
  <si>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</si>
  <si>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</si>
  <si>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</si>
  <si>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</si>
  <si>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</si>
  <si>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</si>
  <si>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</si>
  <si>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</si>
  <si>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</si>
  <si>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</si>
  <si>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</si>
  <si>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</si>
  <si>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</si>
  <si>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</si>
  <si>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</si>
  <si>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</si>
  <si>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</si>
  <si>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</si>
  <si>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</si>
  <si>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</si>
  <si>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</si>
  <si>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</si>
  <si>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</si>
  <si>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</si>
  <si>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</si>
  <si>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</si>
  <si>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</si>
  <si>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</si>
  <si>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</si>
  <si>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</si>
  <si>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</si>
  <si>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</si>
  <si>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</si>
  <si>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</si>
  <si>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</si>
  <si>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</si>
  <si>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</si>
  <si>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</si>
  <si>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</si>
  <si>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</si>
  <si>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</si>
  <si>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</si>
  <si>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</si>
  <si>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</si>
  <si>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</si>
  <si>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</si>
  <si>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</si>
  <si>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</si>
  <si>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</si>
  <si>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</si>
  <si>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</si>
  <si>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</si>
  <si>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</si>
  <si>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</si>
  <si>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</si>
  <si>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</si>
  <si>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</si>
  <si>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</si>
  <si>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</si>
  <si>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</si>
  <si>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</si>
  <si>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</si>
  <si>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</si>
  <si>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</si>
  <si>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</si>
  <si>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</si>
  <si>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</si>
  <si>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</si>
  <si>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</si>
  <si>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</si>
  <si>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</si>
  <si>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</si>
  <si>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</si>
  <si>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</si>
  <si>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</si>
  <si>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</si>
  <si>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</si>
  <si>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</si>
  <si>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</si>
  <si>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</si>
  <si>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</si>
  <si>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</si>
  <si>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</si>
  <si>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</si>
  <si>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</si>
  <si>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</si>
  <si>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</si>
  <si>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</si>
  <si>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</si>
  <si>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</si>
  <si>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</si>
  <si>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</si>
  <si>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</si>
  <si>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</si>
  <si>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</si>
  <si>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</si>
  <si>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</si>
  <si>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</si>
  <si>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</si>
  <si>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</si>
  <si>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</si>
  <si>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</si>
  <si>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</si>
  <si>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</si>
  <si>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</si>
  <si>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</si>
  <si>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</si>
  <si>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</si>
  <si>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</si>
  <si>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</si>
  <si>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</si>
  <si>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</si>
  <si>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</si>
  <si>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</si>
  <si>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</si>
  <si>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</si>
  <si>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</si>
  <si>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</si>
  <si>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</si>
  <si>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</si>
  <si>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</si>
  <si>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</si>
  <si>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</si>
  <si>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</si>
  <si>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</si>
  <si>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</si>
  <si>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</si>
  <si>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</si>
  <si>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</si>
  <si>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</si>
  <si>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</si>
  <si>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</si>
  <si>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</si>
  <si>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</si>
  <si>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</si>
  <si>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</si>
  <si>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</si>
  <si>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</si>
  <si>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</si>
  <si>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</si>
  <si>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</si>
  <si>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</si>
  <si>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</si>
  <si>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</si>
  <si>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</si>
  <si>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</si>
  <si>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</si>
  <si>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</si>
  <si>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</si>
  <si>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</si>
  <si>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</si>
  <si>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</si>
  <si>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</si>
  <si>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</si>
  <si>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</si>
  <si>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</si>
  <si>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</si>
  <si>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</si>
  <si>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</si>
  <si>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</si>
  <si>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</si>
  <si>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</si>
  <si>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</si>
  <si>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</si>
  <si>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</si>
  <si>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</si>
  <si>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</si>
  <si>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</si>
  <si>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</si>
  <si>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</si>
  <si>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</si>
  <si>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</si>
  <si>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</si>
  <si>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</si>
  <si>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</si>
  <si>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</si>
  <si>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</si>
  <si>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</si>
  <si>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</si>
  <si>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</si>
  <si>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</si>
  <si>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</si>
  <si>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</si>
  <si>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</si>
  <si>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</si>
  <si>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</si>
  <si>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</si>
  <si>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</si>
  <si>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</si>
  <si>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</si>
  <si>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</si>
  <si>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</si>
  <si>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</si>
  <si>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</si>
  <si>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</si>
  <si>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</si>
  <si>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</si>
  <si>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</si>
  <si>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</si>
  <si>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</si>
  <si>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</si>
  <si>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</si>
  <si>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</si>
  <si>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</si>
  <si>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</si>
  <si>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</si>
  <si>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</si>
  <si>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</si>
  <si>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</si>
  <si>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</si>
  <si>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</si>
  <si>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</si>
  <si>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</si>
  <si>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</si>
  <si>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</si>
  <si>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</si>
  <si>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</si>
  <si>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</si>
  <si>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</si>
  <si>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</si>
  <si>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</si>
  <si>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</si>
  <si>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</si>
  <si>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</si>
  <si>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</si>
  <si>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</si>
  <si>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</si>
  <si>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</si>
  <si>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</si>
  <si>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</si>
  <si>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</si>
  <si>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</si>
  <si>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</si>
  <si>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</si>
  <si>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</si>
  <si>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</si>
  <si>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</si>
  <si>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</si>
  <si>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</si>
  <si>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</si>
  <si>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</si>
  <si>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</si>
  <si>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</si>
  <si>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</si>
  <si>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</si>
  <si>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</si>
  <si>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</si>
  <si>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</si>
  <si>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</si>
  <si>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</si>
  <si>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</si>
  <si>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</si>
  <si>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</si>
  <si>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</si>
  <si>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</si>
  <si>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</si>
  <si>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</si>
  <si>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</si>
  <si>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</si>
  <si>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</si>
  <si>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</si>
  <si>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</si>
  <si>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</si>
  <si>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</si>
  <si>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</si>
  <si>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</si>
  <si>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</si>
  <si>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</si>
  <si>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</si>
  <si>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</si>
  <si>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</si>
  <si>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</si>
  <si>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</si>
  <si>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</si>
  <si>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</si>
  <si>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</si>
  <si>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</si>
  <si>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</si>
  <si>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</si>
  <si>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</si>
  <si>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</si>
  <si>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</si>
  <si>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</si>
  <si>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</si>
  <si>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</si>
  <si>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</si>
  <si>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</si>
  <si>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</si>
  <si>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</si>
  <si>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</si>
  <si>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</si>
  <si>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</si>
  <si>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</si>
  <si>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</si>
  <si>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</si>
  <si>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</si>
  <si>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</si>
  <si>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</si>
  <si>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</si>
  <si>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</si>
  <si>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</si>
  <si>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</si>
  <si>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</si>
  <si>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</si>
  <si>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</si>
  <si>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</si>
  <si>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</si>
  <si>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</si>
  <si>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</si>
  <si>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</si>
  <si>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</si>
  <si>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</si>
  <si>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</si>
  <si>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</si>
  <si>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</si>
  <si>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</si>
  <si>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</si>
  <si>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</si>
  <si>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</si>
  <si>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</si>
  <si>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</si>
  <si>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</si>
  <si>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</si>
  <si>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</si>
  <si>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</si>
  <si>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</si>
  <si>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</si>
  <si>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</si>
  <si>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</si>
  <si>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</si>
  <si>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</si>
  <si>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</si>
  <si>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</si>
  <si>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</si>
  <si>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</si>
  <si>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</si>
  <si>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</si>
  <si>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</si>
  <si>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</si>
  <si>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</si>
  <si>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</si>
  <si>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</si>
  <si>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</si>
  <si>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</si>
  <si>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</si>
  <si>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</si>
  <si>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</si>
  <si>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</si>
  <si>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</si>
  <si>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</si>
  <si>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</si>
  <si>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</si>
  <si>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</si>
  <si>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</si>
  <si>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</si>
  <si>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</si>
  <si>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</si>
  <si>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</si>
  <si>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</si>
  <si>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</si>
  <si>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</si>
  <si>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</si>
  <si>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</si>
  <si>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</si>
  <si>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</si>
  <si>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</si>
  <si>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</si>
  <si>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</si>
  <si>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</si>
  <si>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</si>
  <si>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</si>
  <si>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</si>
  <si>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</si>
  <si>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</si>
  <si>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</si>
  <si>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</si>
  <si>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</si>
  <si>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</si>
  <si>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</si>
  <si>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</si>
  <si>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</si>
  <si>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</si>
  <si>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</si>
  <si>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</si>
  <si>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</si>
  <si>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</si>
  <si>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</si>
  <si>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</si>
  <si>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</si>
  <si>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</si>
  <si>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</si>
  <si>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</si>
  <si>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</si>
  <si>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</si>
  <si>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</si>
  <si>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</si>
  <si>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</si>
  <si>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</si>
  <si>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</si>
  <si>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</si>
  <si>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</si>
  <si>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</si>
  <si>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</si>
  <si>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</si>
  <si>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</si>
  <si>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</si>
  <si>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</si>
  <si>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</si>
  <si>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</si>
  <si>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</si>
  <si>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</si>
  <si>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</si>
  <si>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</si>
  <si>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</si>
  <si>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</si>
  <si>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</si>
  <si>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</si>
  <si>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</si>
  <si>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</si>
  <si>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</si>
  <si>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</si>
  <si>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</si>
  <si>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</si>
  <si>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</si>
  <si>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</si>
  <si>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</si>
  <si>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</si>
  <si>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</si>
  <si>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</si>
  <si>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</si>
  <si>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</si>
  <si>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</si>
  <si>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</si>
  <si>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</si>
  <si>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</si>
  <si>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</si>
  <si>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</si>
  <si>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</si>
  <si>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</si>
  <si>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</si>
  <si>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</si>
  <si>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</si>
  <si>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</si>
  <si>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</si>
  <si>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</si>
  <si>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</si>
  <si>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</si>
  <si>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</si>
  <si>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</si>
  <si>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</si>
  <si>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</si>
  <si>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</si>
  <si>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</si>
  <si>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</si>
  <si>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</si>
  <si>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</si>
  <si>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</si>
  <si>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</si>
  <si>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</si>
  <si>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</si>
  <si>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</si>
  <si>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</si>
  <si>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</si>
  <si>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</si>
  <si>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</si>
  <si>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</si>
  <si>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</si>
  <si>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</si>
  <si>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</si>
  <si>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</si>
  <si>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</si>
  <si>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</si>
  <si>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</si>
  <si>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</si>
  <si>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</si>
  <si>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</si>
  <si>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</si>
  <si>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</si>
  <si>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</si>
  <si>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</si>
  <si>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</si>
  <si>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</si>
  <si>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</si>
  <si>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</si>
  <si>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</si>
  <si>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</si>
  <si>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</si>
  <si>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</si>
  <si>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</si>
  <si>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</si>
  <si>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</si>
  <si>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</si>
  <si>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</si>
  <si>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</si>
  <si>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</si>
  <si>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</si>
  <si>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</si>
  <si>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</si>
  <si>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</si>
  <si>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</si>
  <si>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</si>
  <si>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</si>
  <si>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</si>
  <si>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</si>
  <si>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</si>
  <si>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</si>
  <si>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</si>
  <si>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</si>
  <si>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</si>
  <si>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</si>
  <si>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</si>
  <si>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</si>
  <si>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</si>
  <si>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</si>
  <si>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</si>
  <si>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</si>
  <si>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</si>
  <si>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</si>
  <si>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</si>
  <si>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</si>
  <si>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</si>
  <si>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</si>
  <si>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</si>
  <si>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</si>
  <si>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</si>
  <si>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</si>
  <si>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</si>
  <si>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</si>
  <si>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</si>
  <si>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</si>
  <si>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</si>
  <si>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</si>
  <si>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</si>
  <si>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</si>
  <si>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</si>
  <si>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</si>
  <si>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</si>
  <si>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</si>
  <si>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</si>
  <si>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</si>
  <si>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</si>
  <si>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</si>
  <si>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</si>
  <si>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</si>
  <si>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</si>
  <si>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</si>
  <si>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</si>
  <si>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</si>
  <si>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</si>
  <si>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</si>
  <si>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</si>
  <si>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</si>
  <si>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</si>
  <si>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</si>
  <si>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</si>
  <si>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</si>
  <si>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</si>
  <si>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</si>
  <si>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</si>
  <si>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</si>
  <si>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</si>
  <si>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</si>
  <si>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</si>
  <si>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</si>
  <si>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</si>
  <si>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</si>
  <si>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</si>
  <si>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</si>
  <si>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</si>
  <si>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</si>
  <si>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</si>
  <si>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</si>
  <si>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</si>
  <si>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</si>
  <si>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</si>
  <si>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</si>
  <si>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</si>
  <si>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</si>
  <si>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</si>
  <si>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</si>
  <si>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</si>
  <si>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</si>
  <si>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</si>
  <si>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</si>
  <si>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</si>
  <si>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</si>
  <si>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</si>
  <si>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</si>
  <si>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</si>
  <si>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</si>
  <si>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</si>
  <si>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</si>
  <si>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</si>
  <si>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</si>
  <si>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</si>
  <si>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</si>
  <si>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</si>
  <si>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</si>
  <si>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</si>
  <si>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</si>
  <si>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</si>
  <si>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</si>
  <si>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</si>
  <si>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</si>
  <si>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</si>
  <si>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</si>
  <si>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</si>
  <si>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</si>
  <si>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</si>
  <si>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</si>
  <si>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</si>
  <si>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</si>
  <si>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</si>
  <si>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</si>
  <si>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</si>
  <si>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</si>
  <si>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</si>
  <si>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</si>
  <si>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</si>
  <si>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</si>
  <si>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</si>
  <si>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</si>
  <si>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</si>
  <si>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</si>
  <si>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</si>
  <si>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</si>
  <si>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</si>
  <si>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</si>
  <si>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</si>
  <si>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</si>
  <si>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</si>
  <si>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</si>
  <si>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</si>
  <si>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</si>
  <si>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</si>
  <si>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</si>
  <si>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</si>
  <si>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</si>
  <si>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</si>
  <si>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</si>
  <si>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</si>
  <si>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</si>
  <si>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</si>
  <si>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</si>
  <si>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</si>
  <si>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</si>
  <si>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</si>
  <si>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</si>
  <si>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</si>
  <si>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</si>
  <si>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</si>
  <si>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</si>
  <si>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</si>
  <si>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</si>
  <si>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</si>
  <si>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</si>
  <si>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</si>
  <si>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</si>
  <si>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</si>
  <si>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</si>
  <si>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</si>
  <si>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</si>
  <si>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</si>
  <si>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</si>
  <si>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</si>
  <si>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</si>
  <si>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</si>
  <si>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</si>
  <si>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</si>
  <si>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</si>
  <si>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</si>
  <si>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</si>
  <si>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</si>
  <si>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</si>
  <si>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</si>
  <si>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</si>
  <si>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</si>
  <si>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</si>
  <si>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</si>
  <si>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</si>
  <si>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</si>
  <si>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</si>
  <si>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</si>
  <si>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</si>
  <si>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</si>
  <si>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</si>
  <si>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</si>
  <si>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</si>
  <si>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</si>
  <si>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</si>
  <si>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</si>
  <si>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</si>
  <si>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</si>
  <si>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</si>
  <si>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</si>
  <si>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</si>
  <si>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</si>
  <si>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</si>
  <si>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</si>
  <si>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</si>
  <si>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</si>
  <si>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</si>
  <si>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</si>
  <si>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</si>
  <si>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</si>
  <si>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</si>
  <si>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</si>
  <si>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</si>
  <si>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</si>
  <si>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</si>
  <si>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</si>
  <si>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</si>
  <si>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</si>
  <si>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</si>
  <si>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</si>
  <si>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</si>
  <si>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</si>
  <si>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</si>
  <si>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</si>
  <si>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</si>
  <si>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</si>
  <si>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</si>
  <si>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</si>
  <si>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</si>
  <si>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</si>
  <si>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</si>
  <si>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</si>
  <si>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</si>
  <si>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</si>
  <si>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</si>
  <si>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</si>
  <si>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</si>
  <si>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</si>
  <si>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</si>
  <si>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</si>
  <si>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</si>
  <si>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</si>
  <si>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</si>
  <si>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</si>
  <si>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</si>
  <si>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</si>
  <si>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</si>
  <si>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</si>
  <si>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</si>
  <si>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</si>
  <si>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</si>
  <si>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</si>
  <si>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</si>
  <si>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</si>
  <si>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</si>
  <si>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</si>
  <si>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</si>
  <si>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</si>
  <si>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</si>
  <si>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</si>
  <si>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</si>
  <si>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</si>
  <si>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</si>
  <si>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</si>
  <si>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</si>
  <si>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</si>
  <si>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</si>
  <si>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</si>
  <si>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</si>
  <si>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</si>
  <si>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</si>
  <si>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</si>
  <si>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</si>
  <si>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</si>
  <si>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</si>
  <si>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</si>
  <si>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</si>
  <si>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</si>
  <si>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</si>
  <si>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</si>
  <si>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</si>
  <si>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</si>
  <si>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</si>
  <si>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</si>
  <si>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</si>
  <si>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</si>
  <si>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</si>
  <si>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</si>
  <si>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</si>
  <si>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</si>
  <si>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</si>
  <si>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</si>
  <si>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</si>
  <si>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</si>
  <si>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</si>
  <si>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</si>
  <si>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</si>
  <si>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</si>
  <si>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</si>
  <si>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</si>
  <si>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</si>
  <si>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</si>
  <si>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</si>
  <si>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</si>
  <si>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</si>
  <si>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</si>
  <si>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</si>
  <si>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</si>
  <si>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</si>
  <si>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</si>
  <si>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</si>
  <si>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</si>
  <si>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</si>
  <si>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</si>
  <si>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</si>
  <si>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</si>
  <si>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</si>
  <si>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</si>
  <si>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</si>
  <si>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</si>
  <si>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</si>
  <si>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</si>
  <si>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</si>
  <si>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</si>
  <si>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</si>
  <si>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</si>
  <si>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</si>
  <si>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</si>
  <si>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</si>
  <si>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</si>
  <si>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</si>
  <si>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</si>
  <si>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</si>
  <si>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</si>
  <si>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</si>
  <si>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</si>
  <si>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</si>
  <si>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</si>
  <si>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</si>
  <si>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</si>
  <si>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</si>
  <si>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</si>
  <si>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</si>
  <si>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</si>
  <si>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</si>
  <si>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</si>
  <si>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</si>
  <si>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</si>
  <si>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</si>
  <si>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</si>
  <si>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</si>
  <si>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</si>
  <si>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</si>
  <si>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</si>
  <si>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</si>
  <si>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</si>
  <si>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</si>
  <si>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</si>
  <si>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</si>
  <si>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</si>
  <si>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</si>
  <si>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</si>
  <si>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</si>
  <si>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</si>
  <si>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</si>
  <si>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</si>
  <si>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</si>
  <si>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</si>
  <si>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</si>
  <si>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</si>
  <si>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</si>
  <si>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</si>
  <si>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</si>
  <si>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</si>
  <si>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</si>
  <si>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</si>
  <si>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</si>
  <si>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</si>
  <si>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</si>
  <si>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</si>
  <si>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</si>
  <si>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</si>
  <si>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</si>
  <si>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</si>
  <si>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</si>
  <si>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</si>
  <si>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</si>
  <si>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</si>
  <si>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</si>
  <si>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</si>
  <si>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</si>
  <si>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</si>
  <si>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</si>
  <si>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</si>
  <si>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</si>
  <si>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</si>
  <si>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</si>
  <si>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</si>
  <si>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</si>
  <si>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</si>
  <si>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</si>
  <si>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</si>
  <si>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</si>
  <si>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</si>
  <si>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</si>
  <si>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</si>
  <si>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</si>
  <si>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</si>
  <si>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</si>
  <si>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</si>
  <si>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</si>
  <si>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</si>
  <si>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</si>
  <si>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</si>
  <si>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</si>
  <si>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</si>
  <si>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</si>
  <si>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</si>
  <si>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</si>
  <si>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</si>
  <si>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</si>
  <si>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</si>
  <si>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</si>
  <si>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</si>
  <si>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</si>
  <si>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</si>
  <si>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</si>
  <si>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</si>
  <si>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</si>
  <si>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</si>
  <si>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</si>
  <si>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</si>
  <si>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</si>
  <si>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</si>
  <si>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</si>
  <si>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</si>
  <si>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</si>
  <si>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</si>
  <si>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</si>
  <si>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</si>
  <si>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</si>
  <si>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</si>
  <si>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</si>
  <si>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</si>
  <si>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</si>
  <si>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</si>
  <si>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</si>
  <si>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</si>
  <si>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</si>
  <si>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</si>
  <si>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</si>
  <si>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</si>
  <si>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</si>
  <si>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</si>
  <si>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</si>
  <si>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</si>
  <si>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</si>
  <si>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</si>
  <si>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</si>
  <si>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</si>
  <si>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</si>
  <si>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</si>
  <si>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</si>
  <si>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</si>
  <si>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</si>
  <si>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</si>
  <si>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</si>
  <si>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</si>
  <si>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</si>
  <si>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</si>
  <si>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</si>
  <si>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</si>
  <si>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</si>
  <si>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</si>
  <si>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</si>
  <si>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</si>
  <si>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</si>
  <si>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</si>
  <si>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</si>
  <si>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</si>
  <si>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</si>
  <si>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</si>
  <si>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</si>
  <si>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</si>
  <si>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</si>
  <si>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</si>
  <si>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</si>
  <si>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</si>
  <si>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</si>
  <si>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</si>
  <si>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</si>
  <si>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</si>
  <si>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</si>
  <si>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</si>
  <si>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</si>
  <si>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</si>
  <si>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</si>
  <si>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</si>
  <si>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</si>
  <si>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</si>
  <si>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</si>
  <si>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</si>
  <si>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</si>
  <si>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</si>
  <si>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</si>
  <si>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</si>
  <si>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</si>
  <si>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</si>
  <si>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</si>
  <si>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</si>
  <si>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</si>
  <si>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</si>
  <si>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</si>
  <si>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</si>
  <si>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</si>
  <si>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</si>
  <si>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</si>
  <si>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</si>
  <si>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</si>
  <si>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</si>
  <si>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</si>
  <si>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</si>
  <si>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</si>
  <si>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</si>
  <si>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</si>
  <si>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</si>
  <si>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</si>
  <si>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</si>
  <si>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</si>
  <si>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</si>
  <si>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</si>
  <si>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</si>
  <si>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</si>
  <si>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</si>
  <si>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</si>
  <si>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</si>
  <si>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</si>
  <si>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</si>
  <si>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</si>
  <si>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</si>
  <si>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</si>
  <si>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</si>
  <si>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</si>
  <si>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</si>
  <si>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</si>
  <si>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</si>
  <si>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</si>
  <si>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</si>
  <si>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</si>
  <si>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</si>
  <si>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</si>
  <si>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</si>
  <si>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</si>
  <si>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</si>
  <si>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</si>
  <si>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</si>
  <si>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</si>
  <si>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</si>
  <si>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</si>
  <si>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</si>
  <si>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</si>
  <si>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</si>
  <si>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</si>
  <si>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</si>
  <si>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</si>
  <si>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</si>
  <si>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</si>
  <si>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</si>
  <si>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</si>
  <si>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</si>
  <si>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</si>
  <si>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</si>
  <si>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</si>
  <si>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</si>
  <si>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</si>
  <si>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</si>
  <si>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</si>
  <si>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</si>
  <si>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</si>
  <si>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</si>
  <si>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</si>
  <si>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</si>
  <si>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</si>
  <si>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</si>
  <si>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</si>
  <si>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</si>
  <si>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</si>
  <si>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</si>
  <si>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</si>
  <si>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</si>
  <si>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</si>
  <si>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</si>
  <si>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</si>
  <si>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</si>
  <si>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</si>
  <si>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</si>
  <si>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</si>
  <si>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</si>
  <si>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</si>
  <si>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</si>
  <si>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</si>
  <si>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</si>
  <si>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</si>
  <si>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</si>
  <si>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</si>
  <si>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</si>
  <si>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</si>
  <si>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</si>
  <si>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</si>
  <si>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</si>
  <si>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</si>
  <si>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</si>
  <si>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</si>
  <si>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</si>
  <si>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</si>
  <si>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</si>
  <si>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</si>
  <si>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</si>
  <si>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</si>
  <si>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</si>
  <si>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</si>
  <si>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</si>
  <si>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</si>
  <si>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</si>
  <si>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</si>
  <si>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</si>
  <si>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</si>
  <si>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</si>
  <si>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</si>
  <si>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</si>
  <si>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</si>
  <si>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</si>
  <si>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</si>
  <si>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</si>
  <si>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</si>
  <si>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</si>
  <si>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</si>
  <si>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</si>
  <si>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</si>
  <si>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</si>
  <si>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</si>
  <si>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</si>
  <si>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</si>
  <si>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</si>
  <si>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</si>
  <si>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</si>
  <si>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</si>
  <si>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</si>
  <si>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</si>
  <si>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</si>
  <si>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</si>
  <si>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</si>
  <si>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</si>
  <si>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</si>
  <si>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</si>
  <si>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</si>
  <si>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</si>
  <si>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</si>
  <si>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</si>
  <si>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</si>
  <si>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</si>
  <si>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</si>
  <si>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</si>
  <si>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</si>
  <si>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</si>
  <si>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</si>
  <si>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</si>
  <si>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</si>
  <si>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</si>
  <si>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</si>
  <si>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</si>
  <si>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</si>
  <si>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</si>
  <si>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</si>
  <si>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</si>
  <si>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</si>
  <si>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</si>
  <si>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</si>
  <si>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</si>
  <si>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</si>
  <si>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</si>
  <si>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</si>
  <si>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</si>
  <si>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</si>
  <si>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</si>
  <si>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</si>
  <si>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</si>
  <si>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</si>
  <si>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</si>
  <si>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</si>
  <si>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</si>
  <si>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</si>
  <si>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</si>
  <si>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</si>
  <si>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</si>
  <si>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</si>
  <si>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</si>
  <si>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</si>
  <si>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</si>
  <si>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</si>
  <si>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</si>
  <si>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</si>
  <si>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</si>
  <si>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</si>
  <si>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</si>
  <si>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</si>
  <si>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</si>
  <si>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</si>
  <si>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</si>
  <si>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</si>
  <si>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</si>
  <si>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</si>
  <si>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</si>
  <si>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</si>
  <si>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</si>
  <si>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</si>
  <si>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</si>
  <si>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</si>
  <si>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</si>
  <si>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</si>
  <si>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</si>
  <si>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</si>
  <si>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</si>
  <si>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</si>
  <si>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</si>
  <si>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</si>
  <si>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</si>
  <si>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</si>
  <si>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</si>
  <si>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</si>
  <si>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</si>
  <si>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</si>
  <si>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</si>
  <si>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</si>
  <si>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</si>
  <si>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</si>
  <si>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</si>
  <si>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</si>
  <si>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</si>
  <si>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</si>
  <si>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</si>
  <si>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</si>
  <si>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</si>
  <si>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</si>
  <si>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</si>
  <si>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</si>
  <si>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</si>
  <si>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</si>
  <si>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</si>
  <si>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</si>
  <si>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</si>
  <si>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</si>
  <si>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</si>
  <si>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</si>
  <si>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</si>
  <si>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</si>
  <si>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</si>
  <si>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</si>
  <si>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</si>
  <si>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</si>
  <si>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</si>
  <si>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</si>
  <si>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</si>
  <si>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</si>
  <si>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</si>
  <si>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</si>
  <si>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</si>
  <si>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</si>
  <si>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</si>
  <si>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</si>
  <si>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</si>
  <si>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</si>
  <si>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</si>
  <si>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</si>
  <si>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</si>
  <si>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</si>
  <si>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</si>
  <si>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</si>
  <si>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</si>
  <si>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</si>
  <si>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</si>
  <si>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</si>
  <si>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</si>
  <si>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</si>
  <si>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</si>
  <si>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</si>
  <si>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</si>
  <si>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</si>
  <si>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</si>
  <si>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</si>
  <si>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</si>
  <si>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</si>
  <si>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</si>
  <si>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</si>
  <si>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</si>
  <si>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</si>
  <si>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</si>
  <si>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</si>
  <si>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</si>
  <si>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</si>
  <si>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</si>
  <si>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</si>
  <si>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</si>
  <si>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</si>
  <si>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</si>
  <si>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</si>
  <si>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</si>
  <si>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</si>
  <si>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</si>
  <si>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</si>
  <si>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</si>
  <si>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</si>
  <si>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</si>
  <si>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</si>
  <si>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</si>
  <si>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</si>
  <si>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</si>
  <si>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</si>
  <si>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</si>
  <si>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</si>
  <si>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</si>
  <si>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</si>
  <si>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</si>
  <si>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</si>
  <si>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</si>
  <si>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</si>
  <si>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</si>
  <si>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</si>
  <si>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</si>
  <si>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</si>
  <si>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</si>
  <si>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</si>
  <si>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</si>
  <si>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</si>
  <si>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</si>
  <si>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</si>
  <si>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</si>
  <si>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</si>
  <si>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</si>
  <si>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</si>
  <si>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</si>
  <si>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</si>
  <si>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</si>
  <si>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</si>
  <si>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</si>
  <si>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</si>
  <si>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</si>
  <si>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</si>
  <si>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</si>
  <si>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</si>
  <si>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</si>
  <si>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</si>
  <si>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</si>
  <si>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</si>
  <si>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</si>
  <si>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</si>
  <si>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</si>
  <si>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</si>
  <si>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</si>
  <si>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</si>
  <si>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</si>
  <si>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</si>
  <si>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</si>
  <si>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</si>
  <si>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</si>
  <si>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</si>
  <si>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</si>
  <si>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</si>
  <si>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</si>
  <si>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</si>
  <si>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</si>
  <si>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</si>
  <si>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</si>
  <si>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</si>
  <si>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</si>
  <si>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</si>
  <si>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</si>
  <si>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</si>
  <si>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</si>
  <si>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</si>
  <si>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</si>
  <si>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</si>
  <si>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</si>
  <si>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</si>
  <si>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</si>
  <si>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</si>
  <si>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</si>
  <si>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</si>
  <si>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</si>
  <si>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</si>
  <si>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</si>
  <si>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</si>
  <si>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</si>
  <si>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</si>
  <si>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</si>
  <si>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</si>
  <si>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</si>
  <si>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</si>
  <si>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</si>
  <si>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</si>
  <si>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</si>
  <si>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</si>
  <si>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</si>
  <si>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</si>
  <si>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</si>
  <si>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</si>
  <si>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</si>
  <si>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</si>
  <si>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</si>
  <si>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</si>
  <si>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</si>
  <si>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</si>
  <si>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</si>
  <si>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</si>
  <si>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</si>
  <si>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</si>
  <si>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</si>
  <si>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</si>
  <si>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</si>
  <si>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</si>
  <si>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</si>
  <si>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</si>
  <si>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</si>
  <si>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</si>
  <si>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</si>
  <si>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</si>
  <si>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</si>
  <si>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</si>
  <si>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</si>
  <si>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</si>
  <si>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</si>
  <si>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</si>
  <si>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</si>
  <si>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</si>
  <si>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</si>
  <si>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</si>
  <si>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</si>
  <si>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</si>
  <si>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</si>
  <si>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</si>
  <si>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</si>
  <si>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</si>
  <si>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</si>
  <si>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</si>
  <si>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</si>
  <si>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</si>
  <si>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</si>
  <si>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</si>
  <si>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</si>
  <si>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</si>
  <si>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</si>
  <si>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</si>
  <si>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</si>
  <si>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</si>
  <si>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</si>
  <si>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</si>
  <si>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</si>
  <si>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</si>
  <si>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</si>
  <si>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</si>
  <si>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</si>
  <si>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</si>
  <si>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</si>
  <si>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</si>
  <si>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</si>
  <si>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</si>
  <si>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</si>
  <si>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</si>
  <si>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</si>
  <si>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</si>
  <si>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</si>
  <si>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</si>
  <si>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</si>
  <si>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</si>
  <si>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</si>
  <si>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</si>
  <si>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</si>
  <si>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</si>
  <si>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</si>
  <si>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</si>
  <si>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</si>
  <si>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</si>
  <si>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</si>
  <si>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</si>
  <si>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</si>
  <si>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</si>
  <si>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</si>
  <si>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</si>
  <si>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</si>
  <si>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</si>
  <si>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</si>
  <si>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</si>
  <si>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</si>
  <si>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</si>
  <si>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</si>
  <si>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</si>
  <si>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</si>
  <si>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</si>
  <si>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</si>
  <si>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</si>
  <si>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</si>
  <si>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</si>
  <si>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</si>
  <si>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</si>
  <si>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</si>
  <si>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</si>
  <si>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</si>
  <si>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</si>
  <si>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</si>
  <si>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</si>
  <si>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</si>
  <si>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</si>
  <si>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</si>
  <si>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</si>
  <si>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</si>
  <si>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</si>
  <si>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</si>
  <si>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</si>
  <si>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</si>
  <si>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</si>
  <si>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</si>
  <si>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</si>
  <si>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</si>
  <si>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</si>
  <si>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</si>
  <si>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</si>
  <si>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</si>
  <si>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</si>
  <si>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</si>
  <si>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</si>
  <si>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</si>
  <si>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</si>
  <si>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</si>
  <si>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</si>
  <si>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</si>
  <si>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</si>
  <si>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</si>
  <si>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</si>
  <si>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</si>
  <si>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</si>
  <si>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</si>
  <si>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</si>
  <si>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</si>
  <si>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</si>
  <si>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</si>
  <si>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</si>
  <si>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</si>
  <si>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</si>
  <si>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</si>
  <si>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</si>
  <si>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</si>
  <si>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</si>
  <si>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</si>
  <si>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</si>
  <si>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</si>
  <si>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</si>
  <si>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</si>
  <si>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</si>
  <si>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</si>
  <si>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</si>
  <si>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</si>
  <si>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</si>
  <si>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</si>
  <si>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</si>
  <si>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</si>
  <si>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</si>
  <si>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</si>
  <si>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</si>
  <si>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</si>
  <si>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</si>
  <si>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</si>
  <si>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</si>
  <si>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</si>
  <si>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</si>
  <si>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</si>
  <si>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</si>
  <si>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</si>
  <si>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</si>
  <si>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</si>
  <si>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</si>
  <si>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</si>
  <si>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</si>
  <si>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</si>
  <si>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</si>
  <si>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</si>
  <si>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</si>
  <si>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</si>
  <si>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</si>
  <si>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</si>
  <si>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</si>
  <si>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</si>
  <si>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</si>
  <si>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</si>
  <si>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</si>
  <si>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</si>
  <si>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</si>
  <si>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</si>
  <si>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</si>
  <si>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</si>
  <si>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</si>
  <si>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</si>
  <si>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</si>
  <si>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</si>
  <si>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</si>
  <si>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</si>
  <si>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</si>
  <si>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</si>
  <si>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</si>
  <si>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</si>
  <si>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</si>
  <si>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</si>
  <si>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</si>
  <si>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</si>
  <si>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</si>
  <si>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</si>
  <si>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</si>
  <si>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</si>
  <si>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</si>
  <si>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</si>
  <si>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</si>
  <si>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</si>
  <si>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</si>
  <si>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</si>
  <si>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</si>
  <si>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</si>
  <si>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</si>
  <si>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</si>
  <si>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</si>
  <si>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</si>
  <si>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</si>
  <si>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</si>
  <si>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</si>
  <si>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</si>
  <si>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</si>
  <si>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</si>
  <si>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</si>
  <si>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</si>
  <si>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</si>
  <si>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</si>
  <si>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</si>
  <si>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</si>
  <si>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</si>
  <si>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</si>
  <si>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</si>
  <si>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</si>
  <si>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</si>
  <si>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</si>
  <si>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</si>
  <si>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</si>
  <si>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</si>
  <si>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</si>
  <si>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</si>
  <si>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</si>
  <si>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</si>
  <si>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</si>
  <si>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</si>
  <si>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</si>
  <si>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</si>
  <si>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</si>
  <si>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</si>
  <si>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</si>
  <si>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</si>
  <si>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</si>
  <si>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</si>
  <si>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</si>
  <si>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</si>
  <si>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</si>
  <si>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</si>
  <si>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</si>
  <si>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</si>
  <si>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</si>
  <si>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</si>
  <si>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</si>
  <si>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</si>
  <si>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</si>
  <si>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</si>
  <si>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</si>
  <si>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</si>
  <si>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</si>
  <si>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</si>
  <si>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</si>
  <si>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</si>
  <si>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</si>
  <si>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</si>
  <si>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</si>
  <si>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</si>
  <si>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</si>
  <si>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</si>
  <si>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</si>
  <si>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</si>
  <si>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</si>
  <si>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</si>
  <si>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</si>
  <si>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</si>
  <si>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</si>
  <si>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</si>
  <si>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</si>
  <si>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</si>
  <si>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</si>
  <si>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</si>
  <si>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</si>
  <si>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</si>
  <si>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</si>
  <si>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</si>
  <si>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</si>
  <si>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</si>
  <si>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</si>
  <si>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</si>
  <si>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</si>
  <si>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</si>
  <si>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</si>
  <si>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</si>
  <si>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</si>
  <si>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</si>
  <si>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</si>
  <si>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</si>
  <si>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</si>
  <si>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</si>
  <si>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</si>
  <si>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</si>
  <si>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</si>
  <si>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</si>
  <si>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</si>
  <si>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</si>
  <si>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</si>
  <si>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</si>
  <si>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</si>
  <si>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</si>
  <si>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</si>
  <si>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</si>
  <si>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</si>
  <si>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</si>
  <si>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</si>
  <si>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</si>
  <si>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</si>
  <si>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</si>
  <si>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</si>
  <si>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</si>
  <si>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</si>
  <si>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</si>
  <si>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</si>
  <si>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</si>
  <si>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</si>
  <si>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</si>
  <si>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</si>
  <si>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</si>
  <si>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</si>
  <si>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</si>
  <si>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</si>
  <si>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</si>
  <si>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</si>
  <si>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</si>
  <si>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</si>
  <si>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</si>
  <si>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</si>
  <si>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</si>
  <si>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</si>
  <si>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</si>
  <si>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</si>
  <si>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</si>
  <si>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</si>
  <si>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</si>
  <si>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</si>
  <si>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</si>
  <si>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</si>
  <si>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</si>
  <si>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</si>
  <si>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</si>
  <si>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</si>
  <si>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</si>
  <si>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</si>
  <si>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</si>
  <si>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</si>
  <si>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</si>
  <si>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</si>
  <si>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</si>
  <si>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</si>
  <si>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</si>
  <si>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</si>
  <si>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</si>
  <si>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</si>
  <si>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</si>
  <si>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</si>
  <si>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</si>
  <si>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</si>
  <si>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</si>
  <si>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</si>
  <si>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</si>
  <si>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</si>
  <si>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</si>
  <si>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</si>
  <si>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</si>
  <si>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</si>
  <si>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</si>
  <si>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</si>
  <si>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</si>
  <si>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</si>
  <si>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</si>
  <si>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</si>
  <si>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</si>
  <si>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</si>
  <si>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</si>
  <si>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</si>
  <si>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</si>
  <si>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</si>
  <si>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</si>
  <si>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</si>
  <si>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</si>
  <si>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</si>
  <si>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</si>
  <si>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</si>
  <si>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</si>
  <si>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</si>
  <si>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</si>
  <si>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</si>
  <si>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</si>
  <si>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</si>
  <si>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</si>
  <si>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</si>
  <si>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</si>
  <si>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</si>
  <si>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</si>
  <si>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</si>
  <si>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</si>
  <si>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</si>
  <si>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</si>
  <si>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</si>
  <si>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</si>
  <si>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</si>
  <si>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</si>
  <si>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</si>
  <si>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</si>
  <si>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</si>
  <si>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</si>
  <si>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</si>
  <si>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</si>
  <si>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</si>
  <si>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</si>
  <si>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</si>
  <si>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</si>
  <si>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</si>
  <si>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</si>
  <si>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</si>
  <si>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</si>
  <si>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</si>
  <si>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</si>
  <si>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</si>
  <si>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</si>
  <si>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</si>
  <si>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</si>
  <si>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</si>
  <si>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</si>
  <si>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</si>
  <si>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</si>
  <si>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</si>
  <si>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</si>
  <si>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</si>
  <si>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</si>
  <si>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</si>
  <si>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</si>
  <si>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</si>
  <si>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</si>
  <si>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</si>
  <si>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</si>
  <si>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</si>
  <si>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</si>
  <si>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</si>
  <si>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</si>
  <si>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</si>
  <si>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</si>
  <si>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</si>
  <si>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</si>
  <si>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</si>
  <si>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</si>
  <si>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</si>
  <si>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</si>
  <si>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</si>
  <si>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</si>
  <si>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</si>
  <si>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</si>
  <si>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</si>
  <si>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</si>
  <si>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</si>
  <si>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</si>
  <si>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</si>
  <si>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</si>
  <si>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</si>
  <si>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</si>
  <si>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</si>
  <si>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</si>
  <si>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</si>
  <si>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</si>
  <si>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</si>
  <si>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</si>
  <si>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</si>
  <si>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</si>
  <si>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</si>
  <si>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</si>
  <si>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</si>
  <si>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</si>
  <si>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</si>
  <si>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</si>
  <si>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</si>
  <si>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</si>
  <si>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</si>
  <si>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</si>
  <si>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</si>
  <si>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</si>
  <si>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</si>
  <si>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</si>
  <si>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</si>
  <si>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</si>
  <si>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</si>
  <si>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</si>
  <si>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</si>
  <si>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</si>
  <si>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</si>
  <si>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</si>
  <si>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</si>
  <si>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</si>
  <si>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</si>
  <si>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</si>
  <si>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</si>
  <si>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</si>
  <si>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</si>
  <si>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</si>
  <si>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</si>
  <si>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</si>
  <si>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</si>
  <si>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</si>
  <si>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</si>
  <si>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</si>
  <si>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</si>
  <si>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</si>
  <si>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</si>
  <si>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</si>
  <si>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</si>
  <si>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</si>
  <si>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</si>
  <si>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</si>
  <si>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</si>
  <si>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</si>
  <si>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</si>
  <si>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</si>
  <si>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</si>
  <si>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</si>
  <si>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</si>
  <si>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</si>
  <si>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</si>
  <si>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</si>
  <si>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</si>
  <si>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</si>
  <si>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</si>
  <si>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</si>
  <si>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</si>
  <si>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</si>
  <si>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</si>
  <si>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</si>
  <si>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</si>
  <si>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</si>
  <si>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</si>
  <si>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</si>
  <si>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</si>
  <si>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</si>
  <si>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</si>
  <si>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</si>
  <si>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</si>
  <si>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</si>
  <si>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</si>
  <si>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</si>
  <si>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</si>
  <si>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</si>
  <si>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</si>
  <si>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</si>
  <si>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</si>
  <si>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</si>
  <si>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</si>
  <si>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</si>
  <si>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</si>
  <si>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</si>
  <si>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</si>
  <si>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</si>
  <si>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</si>
  <si>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</si>
  <si>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</si>
  <si>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</si>
  <si>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</si>
  <si>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</si>
  <si>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</si>
  <si>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</si>
  <si>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</si>
  <si>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</si>
  <si>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</si>
  <si>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</si>
  <si>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</si>
  <si>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</si>
  <si>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</si>
  <si>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</si>
  <si>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</si>
  <si>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</si>
  <si>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</si>
  <si>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</si>
  <si>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</si>
  <si>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</si>
  <si>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</si>
  <si>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</si>
  <si>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</si>
  <si>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</si>
  <si>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</si>
  <si>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</si>
  <si>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</si>
  <si>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</si>
  <si>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</si>
  <si>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</si>
  <si>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</si>
  <si>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</si>
  <si>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</si>
  <si>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</si>
  <si>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</si>
  <si>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</si>
  <si>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</si>
  <si>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</si>
  <si>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</si>
  <si>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</si>
  <si>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</si>
  <si>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</si>
  <si>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</si>
  <si>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</si>
  <si>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</si>
  <si>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</si>
  <si>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</si>
  <si>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</si>
  <si>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</si>
  <si>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</si>
  <si>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</si>
  <si>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</si>
  <si>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</si>
  <si>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</si>
  <si>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</si>
  <si>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</si>
  <si>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</si>
  <si>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</si>
  <si>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</si>
  <si>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</si>
  <si>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</si>
  <si>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</si>
  <si>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</si>
  <si>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</si>
  <si>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</si>
  <si>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</si>
  <si>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</si>
  <si>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</si>
  <si>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</si>
  <si>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</si>
  <si>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</si>
  <si>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</si>
  <si>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</si>
  <si>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</si>
  <si>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</si>
  <si>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</si>
  <si>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</si>
  <si>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</si>
  <si>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</si>
  <si>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</si>
  <si>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</si>
  <si>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</si>
  <si>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</si>
  <si>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</si>
  <si>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</si>
  <si>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</si>
  <si>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</si>
  <si>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</si>
  <si>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</si>
  <si>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</si>
  <si>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</si>
  <si>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</si>
  <si>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</si>
  <si>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</si>
  <si>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</si>
  <si>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</si>
  <si>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</si>
  <si>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</si>
  <si>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</si>
  <si>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</si>
  <si>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</si>
  <si>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</si>
  <si>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</si>
  <si>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</si>
  <si>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</si>
  <si>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</si>
  <si>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</si>
  <si>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</si>
  <si>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</si>
  <si>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</si>
  <si>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</si>
  <si>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</si>
  <si>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</si>
  <si>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</si>
  <si>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</si>
  <si>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</si>
  <si>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</si>
  <si>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</si>
  <si>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</si>
  <si>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</si>
  <si>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</si>
  <si>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</si>
  <si>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</si>
  <si>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</si>
  <si>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</si>
  <si>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</si>
  <si>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</si>
  <si>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</si>
  <si>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</si>
  <si>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</si>
  <si>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</si>
  <si>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</si>
  <si>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</si>
  <si>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</si>
  <si>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</si>
  <si>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</si>
  <si>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</si>
  <si>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</si>
  <si>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</si>
  <si>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</si>
  <si>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</si>
  <si>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</si>
  <si>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</si>
  <si>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</si>
  <si>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</si>
  <si>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</si>
  <si>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</si>
  <si>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</si>
  <si>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</si>
  <si>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</si>
  <si>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</si>
  <si>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</si>
  <si>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</si>
  <si>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</si>
  <si>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</si>
  <si>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</si>
  <si>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</si>
  <si>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</si>
  <si>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</si>
  <si>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</si>
  <si>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</si>
  <si>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</si>
  <si>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</si>
  <si>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</si>
  <si>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</si>
  <si>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</si>
  <si>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</si>
  <si>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</si>
  <si>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</si>
  <si>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</si>
  <si>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</si>
  <si>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</si>
  <si>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</si>
  <si>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</si>
  <si>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</si>
  <si>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</si>
  <si>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</si>
  <si>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</si>
  <si>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</si>
  <si>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</si>
  <si>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</si>
  <si>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</si>
  <si>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</si>
  <si>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</si>
  <si>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</si>
  <si>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</si>
  <si>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</si>
  <si>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</si>
  <si>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</si>
  <si>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</si>
  <si>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</si>
  <si>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</si>
  <si>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</si>
  <si>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</si>
  <si>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</si>
  <si>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</si>
  <si>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</si>
  <si>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</si>
  <si>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</si>
  <si>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</si>
  <si>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</si>
  <si>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</si>
  <si>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</si>
  <si>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</si>
  <si>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</si>
  <si>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</si>
  <si>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</si>
  <si>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</si>
  <si>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</si>
  <si>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</si>
  <si>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</si>
  <si>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</si>
  <si>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</si>
  <si>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</si>
  <si>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</si>
  <si>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</si>
  <si>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</si>
  <si>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</si>
  <si>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</si>
  <si>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</si>
  <si>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</si>
  <si>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</si>
  <si>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</si>
  <si>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</si>
  <si>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</si>
  <si>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</si>
  <si>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</si>
  <si>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</si>
  <si>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</si>
  <si>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</si>
  <si>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</si>
  <si>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</si>
  <si>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</si>
  <si>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</si>
  <si>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</si>
  <si>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</si>
  <si>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</si>
  <si>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</si>
  <si>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</si>
  <si>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</si>
  <si>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</si>
  <si>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</si>
  <si>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</si>
  <si>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</si>
  <si>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</si>
  <si>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</si>
  <si>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</si>
  <si>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</si>
  <si>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</si>
  <si>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</si>
  <si>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</si>
  <si>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</si>
  <si>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</si>
  <si>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</si>
  <si>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</si>
  <si>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</si>
  <si>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</si>
  <si>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</si>
  <si>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</si>
  <si>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</si>
  <si>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</si>
  <si>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</si>
  <si>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</si>
  <si>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</si>
  <si>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</si>
  <si>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</si>
  <si>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</si>
  <si>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</si>
  <si>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</si>
  <si>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</si>
  <si>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</si>
  <si>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</si>
  <si>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</si>
  <si>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</si>
  <si>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</si>
  <si>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</si>
  <si>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</si>
  <si>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</si>
  <si>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</si>
  <si>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</si>
  <si>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</si>
  <si>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</si>
  <si>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</si>
  <si>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</si>
  <si>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</si>
  <si>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</si>
  <si>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</si>
  <si>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</si>
  <si>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</si>
  <si>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</si>
  <si>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</si>
  <si>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</si>
  <si>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</si>
  <si>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</si>
  <si>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</si>
  <si>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</si>
  <si>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</si>
  <si>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</si>
  <si>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</si>
  <si>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</si>
  <si>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</si>
  <si>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</si>
  <si>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</si>
  <si>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</si>
  <si>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</si>
  <si>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</si>
  <si>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</si>
  <si>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</si>
  <si>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</si>
  <si>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</si>
  <si>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</si>
  <si>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</si>
  <si>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</si>
  <si>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</si>
  <si>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</si>
  <si>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</si>
  <si>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</si>
  <si>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</si>
  <si>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</si>
  <si>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</si>
  <si>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</si>
  <si>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</si>
  <si>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</si>
  <si>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</si>
  <si>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</si>
  <si>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</si>
  <si>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</si>
  <si>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</si>
  <si>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</si>
  <si>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</si>
  <si>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</si>
  <si>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</si>
  <si>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</si>
  <si>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</si>
  <si>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</si>
  <si>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</si>
  <si>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</si>
  <si>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</si>
  <si>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</si>
  <si>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</si>
  <si>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</si>
  <si>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</si>
  <si>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</si>
  <si>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</si>
  <si>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</si>
  <si>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</si>
  <si>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</si>
  <si>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</si>
  <si>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</si>
  <si>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</si>
  <si>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</si>
  <si>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</si>
  <si>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</si>
  <si>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</si>
  <si>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</si>
  <si>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</si>
  <si>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</si>
  <si>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</si>
  <si>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</si>
  <si>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</si>
  <si>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</si>
  <si>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</si>
  <si>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</si>
  <si>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</si>
  <si>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</si>
  <si>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</si>
  <si>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</si>
  <si>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</si>
  <si>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</si>
  <si>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</si>
  <si>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</si>
  <si>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</si>
  <si>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</si>
  <si>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</si>
  <si>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</si>
  <si>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</si>
  <si>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</si>
  <si>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</si>
  <si>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</si>
  <si>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</si>
  <si>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</si>
  <si>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</si>
  <si>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</si>
  <si>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</si>
  <si>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</si>
  <si>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</si>
  <si>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</si>
  <si>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</si>
  <si>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</si>
  <si>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</si>
  <si>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</si>
  <si>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</si>
  <si>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</si>
  <si>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</si>
  <si>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</si>
  <si>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</si>
  <si>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</si>
  <si>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</si>
  <si>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</si>
  <si>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</si>
  <si>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</si>
  <si>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</si>
  <si>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</si>
  <si>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</si>
  <si>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</si>
  <si>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</si>
  <si>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</si>
  <si>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</si>
  <si>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</si>
  <si>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</si>
  <si>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</si>
  <si>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</si>
  <si>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</si>
  <si>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</si>
  <si>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</si>
  <si>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</si>
  <si>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</si>
  <si>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</si>
  <si>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</si>
  <si>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</si>
  <si>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</si>
  <si>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</si>
  <si>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</si>
  <si>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</si>
  <si>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</si>
  <si>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</si>
  <si>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</si>
  <si>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</si>
  <si>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</si>
  <si>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</si>
  <si>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</si>
  <si>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</si>
  <si>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</si>
  <si>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</si>
  <si>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</si>
  <si>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</si>
  <si>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</si>
  <si>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</si>
  <si>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</si>
  <si>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</si>
  <si>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</si>
  <si>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</si>
  <si>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</si>
  <si>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</si>
  <si>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</si>
  <si>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</si>
  <si>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</si>
  <si>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</si>
  <si>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</si>
  <si>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</si>
  <si>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</si>
  <si>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</si>
  <si>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</si>
  <si>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</si>
  <si>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</si>
  <si>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</si>
  <si>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</si>
  <si>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</si>
  <si>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</si>
  <si>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</si>
  <si>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</si>
  <si>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</si>
  <si>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</si>
  <si>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</si>
  <si>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</si>
  <si>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</si>
  <si>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</si>
  <si>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</si>
  <si>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</si>
  <si>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</si>
  <si>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</si>
  <si>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</si>
  <si>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</si>
  <si>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</si>
  <si>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</si>
  <si>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</si>
  <si>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</si>
  <si>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</si>
  <si>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</si>
  <si>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</si>
  <si>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</si>
  <si>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</si>
  <si>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</si>
  <si>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</si>
  <si>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</si>
  <si>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</si>
  <si>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</si>
  <si>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</si>
  <si>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</si>
  <si>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</si>
  <si>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</si>
  <si>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</si>
  <si>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</si>
  <si>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</si>
  <si>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</si>
  <si>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</si>
  <si>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</si>
  <si>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</si>
  <si>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</si>
  <si>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</si>
  <si>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</si>
  <si>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</si>
  <si>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</si>
  <si>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</si>
  <si>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</si>
  <si>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</si>
  <si>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</si>
  <si>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</si>
  <si>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</si>
  <si>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</si>
  <si>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</si>
  <si>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</si>
  <si>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</si>
  <si>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</si>
  <si>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</si>
  <si>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</si>
  <si>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</si>
  <si>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</si>
  <si>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</si>
  <si>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</si>
  <si>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</si>
  <si>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</si>
  <si>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</si>
  <si>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</si>
  <si>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</si>
  <si>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</si>
  <si>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</si>
  <si>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</si>
  <si>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</si>
  <si>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</si>
  <si>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</si>
  <si>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</si>
  <si>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</si>
  <si>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</si>
  <si>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</si>
  <si>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</si>
  <si>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</si>
  <si>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</si>
  <si>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</si>
  <si>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</si>
  <si>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</si>
  <si>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</si>
  <si>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</si>
  <si>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</si>
  <si>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</si>
  <si>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</si>
  <si>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</si>
  <si>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</si>
  <si>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</si>
  <si>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</si>
  <si>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</si>
  <si>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</si>
  <si>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</si>
  <si>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</si>
  <si>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</si>
  <si>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</si>
  <si>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</si>
  <si>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</si>
  <si>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</si>
  <si>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</si>
  <si>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</si>
  <si>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</si>
  <si>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</si>
  <si>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</si>
  <si>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</si>
  <si>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</si>
  <si>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</si>
  <si>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</si>
  <si>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</si>
  <si>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</si>
  <si>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</si>
  <si>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</si>
  <si>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</si>
  <si>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</si>
  <si>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</si>
  <si>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</si>
  <si>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</si>
  <si>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</si>
  <si>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</si>
  <si>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</si>
  <si>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</si>
  <si>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</si>
  <si>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</si>
  <si>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</si>
  <si>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</si>
  <si>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</si>
  <si>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</si>
  <si>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</si>
  <si>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</si>
  <si>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</si>
  <si>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</si>
  <si>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</si>
  <si>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</si>
  <si>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</si>
  <si>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</si>
  <si>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</si>
  <si>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</si>
  <si>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</si>
  <si>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</si>
  <si>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</si>
  <si>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</si>
  <si>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</si>
  <si>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</si>
  <si>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</si>
  <si>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</si>
  <si>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</si>
  <si>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</si>
  <si>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</si>
  <si>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</si>
  <si>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</si>
  <si>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</si>
  <si>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</si>
  <si>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</si>
  <si>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</si>
  <si>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</si>
  <si>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</si>
  <si>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</si>
  <si>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</si>
  <si>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</si>
  <si>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</si>
  <si>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</si>
  <si>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</si>
  <si>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</si>
  <si>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</si>
  <si>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</si>
  <si>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</si>
  <si>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</si>
  <si>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</si>
  <si>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</si>
  <si>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</si>
  <si>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</si>
  <si>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</si>
  <si>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</si>
  <si>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</si>
  <si>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</si>
  <si>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</si>
  <si>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</si>
  <si>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</si>
  <si>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</si>
  <si>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</si>
  <si>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</si>
  <si>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</si>
  <si>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</si>
  <si>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</si>
  <si>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</si>
  <si>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</si>
  <si>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</si>
  <si>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</si>
  <si>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</si>
  <si>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</si>
  <si>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</si>
  <si>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</si>
  <si>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</si>
  <si>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</si>
  <si>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</si>
  <si>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</si>
  <si>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</si>
  <si>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</si>
  <si>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</si>
  <si>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</si>
  <si>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</si>
  <si>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</si>
  <si>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</si>
  <si>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</si>
  <si>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</si>
  <si>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</si>
  <si>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</si>
  <si>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</si>
  <si>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</si>
  <si>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</si>
  <si>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</si>
  <si>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</si>
  <si>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</si>
  <si>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</si>
  <si>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</si>
  <si>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</si>
  <si>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</si>
  <si>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</si>
  <si>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</si>
  <si>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</si>
  <si>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</si>
  <si>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</si>
  <si>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</si>
  <si>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</si>
  <si>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</si>
  <si>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</si>
  <si>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</si>
  <si>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</si>
  <si>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</si>
  <si>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</si>
  <si>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</si>
  <si>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</si>
  <si>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</si>
  <si>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</si>
  <si>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</si>
  <si>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</si>
  <si>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</si>
  <si>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</si>
  <si>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</si>
  <si>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</si>
  <si>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</si>
  <si>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</si>
  <si>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</si>
  <si>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</si>
  <si>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</si>
  <si>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</si>
  <si>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</si>
  <si>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</si>
  <si>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</si>
  <si>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</si>
  <si>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</si>
  <si>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</si>
  <si>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</si>
  <si>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</si>
  <si>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</si>
  <si>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</si>
  <si>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</si>
  <si>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</si>
  <si>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</si>
  <si>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</si>
  <si>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</si>
  <si>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</si>
  <si>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</si>
  <si>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</si>
  <si>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</si>
  <si>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</si>
  <si>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</si>
  <si>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</si>
  <si>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</si>
  <si>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</si>
  <si>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</si>
  <si>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</si>
  <si>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</si>
  <si>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</si>
  <si>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</si>
  <si>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</si>
  <si>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</si>
  <si>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</si>
  <si>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</si>
  <si>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</si>
  <si>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</si>
  <si>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</si>
  <si>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</si>
  <si>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</si>
  <si>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</si>
  <si>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</si>
  <si>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</si>
  <si>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</si>
  <si>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</si>
  <si>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</si>
  <si>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</si>
  <si>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</si>
  <si>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</si>
  <si>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</si>
  <si>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</si>
  <si>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</si>
  <si>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</si>
  <si>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</si>
  <si>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</si>
  <si>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</si>
  <si>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</si>
  <si>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</si>
  <si>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</si>
  <si>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</si>
  <si>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</si>
  <si>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</si>
  <si>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</si>
  <si>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</si>
  <si>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</si>
  <si>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</si>
  <si>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</si>
  <si>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</si>
  <si>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</si>
  <si>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</si>
  <si>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</si>
  <si>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</si>
  <si>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</si>
  <si>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</si>
  <si>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</si>
  <si>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</si>
  <si>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</si>
  <si>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</si>
  <si>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</si>
  <si>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</si>
  <si>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</si>
  <si>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</si>
  <si>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</si>
  <si>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</si>
  <si>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</si>
  <si>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</si>
  <si>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</si>
  <si>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</si>
  <si>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</si>
  <si>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</si>
  <si>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</si>
  <si>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</si>
  <si>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</si>
  <si>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</si>
  <si>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</si>
  <si>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</si>
  <si>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</si>
  <si>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</si>
  <si>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</si>
  <si>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</si>
  <si>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</si>
  <si>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</si>
  <si>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</si>
  <si>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</si>
  <si>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</si>
  <si>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</si>
  <si>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</si>
  <si>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</si>
  <si>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</si>
  <si>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</si>
  <si>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</si>
  <si>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</si>
  <si>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</si>
  <si>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</si>
  <si>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</si>
  <si>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</si>
  <si>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</si>
  <si>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</si>
  <si>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</si>
  <si>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</si>
  <si>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</si>
  <si>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</si>
  <si>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</si>
  <si>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</si>
  <si>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</si>
  <si>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</si>
  <si>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</si>
  <si>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</si>
  <si>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</si>
  <si>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</si>
  <si>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</si>
  <si>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</si>
  <si>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</si>
  <si>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</si>
  <si>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</si>
  <si>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</si>
  <si>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</si>
  <si>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</si>
  <si>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</si>
  <si>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</si>
  <si>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</si>
  <si>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</si>
  <si>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</si>
  <si>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</si>
  <si>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</si>
  <si>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</si>
  <si>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</si>
  <si>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</si>
  <si>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</si>
  <si>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</si>
  <si>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</si>
  <si>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</si>
  <si>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</si>
  <si>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</si>
  <si>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</si>
  <si>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</si>
  <si>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</si>
  <si>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</si>
  <si>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</si>
  <si>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</si>
  <si>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</si>
  <si>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</si>
  <si>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</si>
  <si>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</si>
  <si>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</si>
  <si>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</si>
  <si>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</si>
  <si>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</si>
  <si>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</si>
  <si>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</si>
  <si>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</si>
  <si>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</si>
  <si>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</si>
  <si>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</si>
  <si>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</si>
  <si>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</si>
  <si>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</si>
  <si>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</si>
  <si>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</si>
  <si>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</si>
  <si>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</si>
  <si>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</si>
  <si>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</si>
  <si>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</si>
  <si>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</si>
  <si>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</si>
  <si>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</si>
  <si>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</si>
  <si>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</si>
  <si>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</si>
  <si>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</si>
  <si>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</si>
  <si>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</si>
  <si>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</si>
  <si>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</si>
  <si>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</si>
  <si>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</si>
  <si>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</si>
  <si>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</si>
  <si>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</si>
  <si>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</si>
  <si>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</si>
  <si>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</si>
  <si>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</si>
  <si>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</si>
  <si>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</si>
  <si>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</si>
  <si>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</si>
  <si>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</si>
  <si>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</si>
  <si>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</si>
  <si>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</si>
  <si>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</si>
  <si>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</si>
  <si>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</si>
  <si>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</si>
  <si>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</si>
  <si>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</si>
  <si>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</si>
  <si>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</si>
  <si>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</si>
  <si>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</si>
  <si>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</si>
  <si>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</si>
  <si>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</si>
  <si>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</si>
  <si>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</si>
  <si>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</si>
  <si>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</si>
  <si>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</si>
  <si>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</si>
  <si>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</si>
  <si>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</si>
  <si>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</si>
  <si>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</si>
  <si>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</si>
  <si>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</si>
  <si>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</si>
  <si>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</si>
  <si>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</si>
  <si>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</si>
  <si>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</si>
  <si>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</si>
  <si>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</si>
  <si>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</si>
  <si>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</si>
  <si>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</si>
  <si>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</si>
  <si>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</si>
  <si>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</si>
  <si>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</si>
  <si>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</si>
  <si>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</si>
  <si>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</si>
  <si>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</si>
  <si>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</si>
  <si>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</si>
  <si>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</si>
  <si>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</si>
  <si>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</si>
  <si>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</si>
  <si>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</si>
  <si>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</si>
  <si>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</si>
  <si>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</si>
  <si>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</si>
  <si>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</si>
  <si>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</si>
  <si>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</si>
  <si>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</si>
  <si>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</si>
  <si>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</si>
  <si>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</si>
  <si>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</si>
  <si>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</si>
  <si>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</si>
  <si>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</si>
  <si>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</si>
  <si>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</si>
  <si>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</si>
  <si>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</si>
  <si>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</si>
  <si>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</si>
  <si>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</si>
  <si>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</si>
  <si>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</si>
  <si>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</si>
  <si>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</si>
  <si>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</si>
  <si>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</si>
  <si>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</si>
  <si>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</si>
  <si>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</si>
  <si>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</si>
  <si>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</si>
  <si>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</si>
  <si>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</si>
  <si>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</si>
  <si>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</si>
  <si>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</si>
  <si>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</si>
  <si>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</si>
  <si>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</si>
  <si>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</si>
  <si>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</si>
  <si>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</si>
  <si>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</si>
  <si>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</si>
  <si>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</si>
  <si>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</si>
  <si>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</si>
  <si>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</si>
  <si>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</si>
  <si>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</si>
  <si>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</si>
  <si>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</si>
  <si>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</si>
  <si>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</si>
  <si>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</si>
  <si>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</si>
  <si>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</si>
  <si>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</si>
  <si>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</si>
  <si>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</si>
  <si>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</si>
  <si>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</si>
  <si>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</si>
  <si>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</si>
  <si>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</si>
  <si>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</si>
  <si>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</si>
  <si>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</si>
  <si>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</si>
  <si>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</si>
  <si>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</si>
  <si>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</si>
  <si>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</si>
  <si>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</si>
  <si>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</si>
  <si>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</si>
  <si>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</si>
  <si>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</si>
  <si>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</si>
  <si>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</si>
  <si>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</si>
  <si>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</si>
  <si>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</si>
  <si>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</si>
  <si>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</si>
  <si>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</si>
  <si>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</si>
  <si>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</si>
  <si>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</si>
  <si>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</si>
  <si>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</si>
  <si>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</si>
  <si>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</si>
  <si>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</si>
  <si>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</si>
  <si>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</si>
  <si>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</si>
  <si>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</si>
  <si>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</si>
  <si>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</si>
  <si>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</si>
  <si>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</si>
  <si>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</si>
  <si>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</si>
  <si>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</si>
  <si>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</si>
  <si>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</si>
  <si>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</si>
  <si>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</si>
  <si>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</si>
  <si>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</si>
  <si>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</si>
  <si>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</si>
  <si>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</si>
  <si>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</si>
  <si>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</si>
  <si>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</si>
  <si>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</si>
  <si>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</si>
  <si>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</si>
  <si>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</si>
  <si>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</si>
  <si>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</si>
  <si>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</si>
  <si>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</si>
  <si>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</si>
  <si>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</si>
  <si>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</si>
  <si>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</si>
  <si>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</si>
  <si>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</si>
  <si>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</si>
  <si>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</si>
  <si>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</si>
  <si>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</si>
  <si>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</si>
  <si>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</si>
  <si>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</si>
  <si>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</si>
  <si>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</si>
  <si>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</si>
  <si>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</si>
  <si>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</si>
  <si>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</si>
  <si>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</si>
  <si>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</si>
  <si>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</si>
  <si>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</si>
  <si>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</si>
  <si>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</si>
  <si>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</si>
  <si>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</si>
  <si>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</si>
  <si>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</si>
  <si>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</si>
  <si>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</si>
  <si>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</si>
  <si>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</si>
  <si>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</si>
  <si>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</si>
  <si>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</si>
  <si>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</si>
  <si>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</si>
  <si>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</si>
  <si>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</si>
  <si>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</si>
  <si>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</si>
  <si>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</si>
  <si>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</si>
  <si>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</si>
  <si>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</si>
  <si>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</si>
  <si>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</si>
  <si>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</si>
  <si>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</si>
  <si>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</si>
  <si>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</si>
  <si>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</si>
  <si>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</si>
  <si>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</si>
  <si>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</si>
  <si>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</si>
  <si>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</si>
  <si>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</si>
  <si>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</si>
  <si>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</si>
  <si>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</si>
  <si>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</si>
  <si>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</si>
  <si>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</si>
  <si>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</si>
  <si>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</si>
  <si>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</si>
  <si>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</si>
  <si>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</si>
  <si>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</si>
  <si>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</si>
  <si>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</si>
  <si>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</si>
  <si>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</si>
  <si>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</si>
  <si>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</si>
  <si>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</si>
  <si>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</si>
  <si>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</si>
  <si>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</si>
  <si>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</si>
  <si>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</si>
  <si>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</si>
  <si>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</si>
  <si>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</si>
  <si>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</si>
  <si>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</si>
  <si>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</si>
  <si>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</si>
  <si>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</si>
  <si>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</si>
  <si>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</si>
  <si>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</si>
  <si>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</si>
  <si>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</si>
  <si>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</si>
  <si>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</si>
  <si>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</si>
  <si>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</si>
  <si>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</si>
  <si>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</si>
  <si>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</si>
  <si>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</si>
  <si>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</si>
  <si>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</si>
  <si>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</si>
  <si>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</si>
  <si>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</si>
  <si>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</si>
  <si>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</si>
  <si>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</si>
  <si>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</si>
  <si>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</si>
  <si>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</si>
  <si>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</si>
  <si>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</si>
  <si>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</si>
  <si>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</si>
  <si>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</si>
  <si>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</si>
  <si>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</si>
  <si>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</si>
  <si>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</si>
  <si>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</si>
  <si>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</si>
  <si>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</si>
  <si>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</si>
  <si>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</si>
  <si>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</si>
  <si>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</si>
  <si>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</si>
  <si>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</si>
  <si>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</si>
  <si>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</si>
  <si>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</si>
  <si>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</si>
  <si>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</si>
  <si>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</si>
  <si>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</si>
  <si>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</si>
  <si>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</si>
  <si>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</si>
  <si>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</si>
  <si>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</si>
  <si>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</si>
  <si>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</si>
  <si>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</si>
  <si>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</si>
  <si>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</si>
  <si>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</si>
  <si>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</si>
  <si>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</si>
  <si>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</si>
  <si>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</si>
  <si>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</si>
  <si>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</si>
  <si>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</si>
  <si>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</si>
  <si>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</si>
  <si>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</si>
  <si>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</si>
  <si>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</si>
  <si>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</si>
  <si>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</si>
  <si>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</si>
  <si>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</si>
  <si>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</si>
  <si>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</si>
  <si>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</si>
  <si>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</si>
  <si>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</si>
  <si>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</si>
  <si>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</si>
  <si>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</si>
  <si>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</si>
  <si>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</si>
  <si>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</si>
  <si>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</si>
  <si>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</si>
  <si>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</si>
  <si>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</si>
  <si>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</si>
  <si>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</si>
  <si>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</si>
  <si>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</si>
  <si>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</si>
  <si>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</si>
  <si>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</si>
  <si>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</si>
  <si>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</si>
  <si>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</si>
  <si>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</si>
  <si>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</si>
  <si>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</si>
  <si>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</si>
  <si>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</si>
  <si>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</si>
  <si>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</si>
  <si>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</si>
  <si>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</si>
  <si>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</si>
  <si>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</si>
  <si>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</si>
  <si>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</si>
  <si>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</si>
  <si>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</si>
  <si>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</si>
  <si>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</si>
  <si>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</si>
  <si>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</si>
  <si>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</si>
  <si>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</si>
  <si>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</si>
  <si>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</si>
  <si>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</si>
  <si>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</si>
  <si>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</si>
  <si>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</si>
  <si>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</si>
  <si>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</si>
  <si>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</si>
  <si>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</si>
  <si>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</si>
  <si>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</si>
  <si>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</si>
  <si>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</si>
  <si>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</si>
  <si>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</si>
  <si>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</si>
  <si>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</si>
  <si>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</si>
  <si>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</si>
  <si>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</si>
  <si>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</si>
  <si>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</si>
  <si>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</si>
  <si>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</si>
  <si>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</si>
  <si>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</si>
  <si>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</si>
  <si>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</si>
  <si>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</si>
  <si>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</si>
  <si>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</si>
  <si>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</si>
  <si>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</si>
  <si>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</si>
  <si>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</si>
  <si>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</si>
  <si>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</si>
  <si>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</si>
  <si>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</si>
  <si>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</si>
  <si>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</si>
  <si>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</si>
  <si>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</si>
  <si>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</si>
  <si>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</si>
  <si>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</si>
  <si>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</si>
  <si>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</si>
  <si>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</si>
  <si>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</si>
  <si>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</si>
  <si>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</si>
  <si>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</si>
  <si>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</si>
  <si>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</si>
  <si>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</si>
  <si>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</si>
  <si>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</si>
  <si>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</si>
  <si>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</si>
  <si>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</si>
  <si>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</si>
  <si>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</si>
  <si>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</si>
  <si>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</si>
  <si>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</si>
  <si>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</si>
  <si>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</si>
  <si>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</si>
  <si>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</si>
  <si>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</si>
  <si>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</si>
  <si>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</si>
  <si>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</si>
  <si>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</si>
  <si>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</si>
  <si>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</si>
  <si>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</si>
  <si>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</si>
  <si>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</si>
  <si>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</si>
  <si>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</si>
  <si>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</si>
  <si>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</si>
  <si>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</si>
  <si>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</si>
  <si>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</si>
  <si>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</si>
  <si>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</si>
  <si>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</si>
  <si>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</si>
  <si>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</si>
  <si>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</si>
  <si>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</si>
  <si>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</si>
  <si>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</si>
  <si>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</si>
  <si>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</si>
  <si>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</si>
  <si>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</si>
  <si>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</si>
  <si>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</si>
  <si>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</si>
  <si>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</si>
  <si>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</si>
  <si>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</si>
  <si>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</si>
  <si>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</si>
  <si>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</si>
  <si>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</si>
  <si>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</si>
  <si>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</si>
  <si>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</si>
  <si>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</si>
  <si>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</si>
  <si>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</si>
  <si>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</si>
  <si>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</si>
  <si>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</si>
  <si>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</si>
  <si>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</si>
  <si>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</si>
  <si>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</si>
  <si>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</si>
  <si>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</si>
  <si>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</si>
  <si>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</si>
  <si>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</si>
  <si>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</si>
  <si>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</si>
  <si>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</si>
  <si>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</si>
  <si>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</si>
  <si>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</si>
  <si>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</si>
  <si>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</si>
  <si>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</si>
  <si>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</si>
  <si>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</si>
  <si>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</si>
  <si>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</si>
  <si>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</si>
  <si>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</si>
  <si>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</si>
  <si>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</si>
  <si>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</si>
  <si>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</si>
  <si>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</si>
  <si>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</si>
  <si>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</si>
  <si>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</si>
  <si>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</si>
  <si>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</si>
  <si>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</si>
  <si>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</si>
  <si>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</si>
  <si>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</si>
  <si>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</si>
  <si>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</si>
  <si>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</si>
  <si>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</si>
  <si>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</si>
  <si>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</si>
  <si>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</si>
  <si>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</si>
  <si>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</si>
  <si>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</si>
  <si>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</si>
  <si>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</si>
  <si>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</si>
  <si>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</si>
  <si>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</si>
  <si>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</si>
  <si>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</si>
  <si>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</si>
  <si>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</si>
  <si>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</si>
  <si>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</si>
  <si>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</si>
  <si>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</si>
  <si>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</si>
  <si>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</si>
  <si>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</si>
  <si>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</si>
  <si>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</si>
  <si>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</si>
  <si>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</si>
  <si>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</si>
  <si>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</si>
  <si>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</si>
  <si>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</si>
  <si>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</si>
  <si>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</si>
  <si>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</si>
  <si>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</si>
  <si>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</si>
  <si>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</si>
  <si>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</si>
  <si>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</si>
  <si>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</si>
  <si>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</si>
  <si>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</si>
  <si>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</si>
  <si>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</si>
  <si>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</si>
  <si>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</si>
  <si>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</si>
  <si>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</si>
  <si>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</si>
  <si>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</si>
  <si>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</si>
  <si>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</si>
  <si>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</si>
  <si>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</si>
  <si>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</si>
  <si>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</si>
  <si>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</si>
  <si>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</si>
  <si>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</si>
  <si>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</si>
  <si>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</si>
  <si>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</si>
  <si>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</si>
  <si>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</si>
  <si>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</si>
  <si>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</si>
  <si>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</si>
  <si>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</si>
  <si>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</si>
  <si>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</si>
  <si>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</si>
  <si>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</si>
  <si>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</si>
  <si>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</si>
  <si>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</si>
  <si>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</si>
  <si>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</si>
  <si>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</si>
  <si>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</si>
  <si>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</si>
  <si>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</si>
  <si>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</si>
  <si>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</si>
  <si>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</si>
  <si>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</si>
  <si>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</si>
  <si>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</si>
  <si>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</si>
  <si>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</si>
  <si>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</si>
  <si>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</si>
  <si>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</si>
  <si>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</si>
  <si>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</si>
  <si>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</si>
  <si>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</si>
  <si>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</si>
  <si>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</si>
  <si>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</si>
  <si>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</si>
  <si>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</si>
  <si>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</si>
  <si>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</si>
  <si>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</si>
  <si>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</si>
  <si>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</si>
  <si>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</si>
  <si>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</si>
  <si>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</si>
  <si>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</si>
  <si>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</si>
  <si>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</si>
  <si>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</si>
  <si>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</si>
  <si>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</si>
  <si>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</si>
  <si>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</si>
  <si>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</si>
  <si>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</si>
  <si>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</si>
  <si>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</si>
  <si>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</si>
  <si>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</si>
  <si>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</si>
  <si>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</si>
  <si>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</si>
  <si>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</si>
  <si>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</si>
  <si>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</si>
  <si>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</si>
  <si>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</si>
  <si>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</si>
  <si>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</si>
  <si>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</si>
  <si>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</si>
  <si>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</si>
  <si>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</si>
  <si>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</si>
  <si>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</si>
  <si>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</si>
  <si>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</si>
  <si>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</si>
  <si>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</si>
  <si>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</si>
  <si>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</si>
  <si>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</si>
  <si>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</si>
  <si>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</si>
  <si>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</si>
  <si>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</si>
  <si>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</si>
  <si>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</si>
  <si>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</si>
  <si>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</si>
  <si>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</si>
  <si>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</si>
  <si>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</si>
  <si>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</si>
  <si>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</si>
  <si>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</si>
  <si>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</si>
  <si>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</si>
  <si>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</si>
  <si>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</si>
  <si>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</si>
  <si>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</si>
  <si>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</si>
  <si>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</si>
  <si>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</si>
  <si>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</si>
  <si>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</si>
  <si>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</si>
  <si>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</si>
  <si>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</si>
  <si>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</si>
  <si>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</si>
  <si>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</si>
  <si>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</si>
  <si>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</si>
  <si>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</si>
  <si>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</si>
  <si>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</si>
  <si>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</si>
  <si>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</si>
  <si>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</si>
  <si>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</si>
  <si>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</si>
  <si>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</si>
  <si>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</si>
  <si>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</si>
  <si>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</si>
  <si>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</si>
  <si>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</si>
  <si>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</si>
  <si>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</si>
  <si>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</si>
  <si>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</si>
  <si>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</si>
  <si>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</si>
  <si>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</si>
  <si>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</si>
  <si>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</si>
  <si>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</si>
  <si>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</si>
  <si>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</si>
  <si>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</si>
  <si>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</si>
  <si>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</si>
  <si>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</si>
  <si>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</si>
  <si>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</si>
  <si>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</si>
  <si>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</si>
  <si>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</si>
  <si>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</si>
  <si>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</si>
  <si>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</si>
  <si>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</si>
  <si>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</si>
  <si>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</si>
  <si>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</si>
  <si>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</si>
  <si>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</si>
  <si>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</si>
  <si>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</si>
  <si>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</si>
  <si>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</si>
  <si>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</si>
  <si>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</si>
  <si>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</si>
  <si>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</si>
  <si>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</si>
  <si>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</si>
  <si>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</si>
  <si>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</si>
  <si>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</si>
  <si>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</si>
  <si>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</si>
  <si>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</si>
  <si>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</si>
  <si>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</si>
  <si>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</si>
  <si>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</si>
  <si>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</si>
  <si>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</si>
  <si>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</si>
  <si>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</si>
  <si>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</si>
  <si>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</si>
  <si>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</si>
  <si>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</si>
  <si>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</si>
  <si>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</si>
  <si>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</si>
  <si>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</si>
  <si>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</si>
  <si>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</si>
  <si>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</si>
  <si>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</si>
  <si>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</si>
  <si>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</si>
  <si>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</si>
  <si>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</si>
  <si>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</si>
  <si>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</si>
  <si>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</si>
  <si>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</si>
  <si>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</si>
  <si>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</si>
  <si>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</si>
  <si>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</si>
  <si>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</si>
  <si>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</si>
  <si>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</si>
  <si>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</si>
  <si>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</si>
  <si>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</si>
  <si>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</si>
  <si>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</si>
  <si>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</si>
  <si>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</si>
  <si>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</si>
  <si>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</si>
  <si>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</si>
  <si>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</si>
  <si>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</si>
  <si>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</si>
  <si>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</si>
  <si>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</si>
  <si>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</si>
  <si>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</si>
  <si>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</si>
  <si>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</si>
  <si>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</si>
  <si>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</si>
  <si>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</si>
  <si>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</si>
  <si>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</si>
  <si>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</si>
  <si>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</si>
  <si>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</si>
  <si>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</si>
  <si>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</si>
  <si>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</si>
  <si>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</si>
  <si>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</si>
  <si>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</si>
  <si>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</si>
  <si>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</si>
  <si>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</si>
  <si>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</si>
  <si>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</si>
  <si>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</si>
  <si>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</si>
  <si>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</si>
  <si>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</si>
  <si>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</si>
  <si>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</si>
  <si>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</si>
  <si>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</si>
  <si>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</si>
  <si>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</si>
  <si>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</si>
  <si>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</si>
  <si>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</si>
  <si>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</si>
  <si>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</si>
  <si>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</si>
  <si>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</si>
  <si>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</si>
  <si>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</si>
  <si>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</si>
  <si>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</si>
  <si>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</si>
  <si>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</si>
  <si>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</si>
  <si>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</si>
  <si>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</si>
  <si>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</si>
  <si>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</si>
  <si>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</si>
  <si>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</si>
  <si>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</si>
  <si>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</si>
  <si>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</si>
  <si>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</si>
  <si>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</si>
  <si>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</si>
  <si>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</si>
  <si>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</si>
  <si>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</si>
  <si>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</si>
  <si>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</si>
  <si>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</si>
  <si>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</si>
  <si>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</si>
  <si>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</si>
  <si>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</si>
  <si>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</si>
  <si>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</si>
  <si>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</si>
  <si>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</si>
  <si>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</si>
  <si>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</si>
  <si>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</si>
  <si>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</si>
  <si>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</si>
  <si>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</si>
  <si>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</si>
  <si>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</si>
  <si>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</si>
  <si>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</si>
  <si>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</si>
  <si>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</si>
  <si>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</si>
  <si>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</si>
  <si>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</si>
  <si>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</si>
  <si>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</si>
  <si>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</si>
  <si>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</si>
  <si>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</si>
  <si>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</si>
  <si>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</si>
  <si>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</si>
  <si>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</si>
  <si>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</si>
  <si>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</si>
  <si>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</si>
  <si>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</si>
  <si>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</si>
  <si>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</si>
  <si>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</si>
  <si>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</si>
  <si>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</si>
  <si>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</si>
  <si>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</si>
  <si>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</si>
  <si>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</si>
  <si>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</si>
  <si>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</si>
  <si>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</si>
  <si>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</si>
  <si>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</si>
  <si>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</si>
  <si>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</si>
  <si>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</si>
  <si>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</si>
  <si>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</si>
  <si>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</si>
  <si>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</si>
  <si>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</si>
  <si>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</si>
  <si>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</si>
  <si>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</si>
  <si>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</si>
  <si>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</si>
  <si>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</si>
  <si>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</si>
  <si>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</si>
  <si>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</si>
  <si>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</si>
  <si>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</si>
  <si>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</si>
  <si>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</si>
  <si>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</si>
  <si>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</si>
  <si>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</si>
  <si>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</si>
  <si>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</si>
  <si>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</si>
  <si>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</si>
  <si>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</si>
  <si>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</si>
  <si>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</si>
  <si>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</si>
  <si>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</si>
  <si>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</si>
  <si>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</si>
  <si>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</si>
  <si>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</si>
  <si>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</si>
  <si>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</si>
  <si>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</si>
  <si>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</si>
  <si>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</si>
  <si>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</si>
  <si>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</si>
  <si>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</si>
  <si>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</si>
  <si>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</si>
  <si>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</si>
  <si>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</si>
  <si>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</si>
  <si>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</si>
  <si>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</si>
  <si>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</si>
  <si>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</si>
  <si>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</si>
  <si>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</si>
  <si>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</si>
  <si>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</si>
  <si>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</si>
  <si>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</si>
  <si>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</si>
  <si>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</si>
  <si>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</si>
  <si>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</si>
  <si>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</si>
  <si>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</si>
  <si>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</si>
  <si>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</si>
  <si>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</si>
  <si>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</si>
  <si>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</si>
  <si>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</si>
  <si>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</si>
  <si>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</si>
  <si>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</si>
  <si>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</si>
  <si>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</si>
  <si>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</si>
  <si>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</si>
  <si>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</si>
  <si>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</si>
  <si>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</si>
  <si>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</si>
  <si>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</si>
  <si>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</si>
  <si>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</si>
  <si>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</si>
  <si>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</si>
  <si>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</si>
  <si>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</si>
  <si>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</si>
  <si>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</si>
  <si>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</si>
  <si>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</si>
  <si>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</si>
  <si>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</si>
  <si>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</si>
  <si>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</si>
  <si>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</si>
  <si>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</si>
  <si>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</si>
  <si>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</si>
  <si>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</si>
  <si>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</si>
  <si>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</si>
  <si>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</si>
  <si>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</si>
  <si>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</si>
  <si>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</si>
  <si>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</si>
  <si>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</si>
  <si>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</si>
  <si>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</si>
  <si>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</si>
  <si>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</si>
  <si>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</si>
  <si>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</si>
  <si>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</si>
  <si>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</si>
  <si>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</si>
  <si>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</si>
  <si>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</si>
  <si>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</si>
  <si>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</si>
  <si>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</si>
  <si>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</si>
  <si>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</si>
  <si>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</si>
  <si>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</si>
  <si>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</si>
  <si>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</si>
  <si>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</si>
  <si>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</si>
  <si>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</si>
  <si>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</si>
  <si>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</si>
  <si>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</si>
  <si>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</si>
  <si>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</si>
  <si>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</si>
  <si>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</si>
  <si>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</si>
  <si>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</si>
  <si>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</si>
  <si>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</si>
  <si>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</si>
  <si>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</si>
  <si>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</si>
  <si>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</si>
  <si>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</si>
  <si>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</si>
  <si>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</si>
  <si>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</si>
  <si>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</si>
  <si>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</si>
  <si>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</si>
  <si>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</si>
  <si>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</si>
  <si>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</si>
  <si>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</si>
  <si>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</si>
  <si>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</si>
  <si>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</si>
  <si>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</si>
  <si>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</si>
  <si>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</si>
  <si>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</si>
  <si>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</si>
  <si>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</si>
  <si>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</si>
  <si>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</si>
  <si>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</si>
  <si>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</si>
  <si>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</si>
  <si>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</si>
  <si>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</si>
  <si>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</si>
  <si>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</si>
  <si>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</si>
  <si>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</si>
  <si>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</si>
  <si>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</si>
  <si>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</si>
  <si>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</si>
  <si>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</si>
  <si>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</si>
  <si>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</si>
  <si>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</si>
  <si>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</si>
  <si>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</si>
  <si>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</si>
  <si>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</si>
  <si>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</si>
  <si>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</si>
  <si>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</si>
  <si>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</si>
  <si>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</si>
  <si>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</si>
  <si>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</si>
  <si>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</si>
  <si>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</si>
  <si>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</si>
  <si>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</si>
  <si>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</si>
  <si>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</si>
  <si>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</si>
  <si>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</si>
  <si>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</si>
  <si>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</si>
  <si>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</si>
  <si>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</si>
  <si>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</si>
  <si>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</si>
  <si>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</si>
  <si>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</si>
  <si>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</si>
  <si>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</si>
  <si>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</si>
  <si>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</si>
  <si>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</si>
  <si>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</si>
  <si>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</si>
  <si>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</si>
  <si>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</si>
  <si>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</si>
  <si>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</si>
  <si>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</si>
  <si>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</si>
  <si>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</si>
  <si>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</si>
  <si>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</si>
  <si>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</si>
  <si>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</si>
  <si>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</si>
  <si>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</si>
  <si>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</si>
  <si>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</si>
  <si>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</si>
  <si>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</si>
  <si>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</si>
  <si>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</si>
  <si>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</si>
  <si>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</si>
  <si>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</si>
  <si>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</si>
  <si>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</si>
  <si>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</si>
  <si>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</si>
  <si>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</si>
  <si>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</si>
  <si>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</si>
  <si>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</si>
  <si>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</si>
  <si>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</si>
  <si>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</si>
  <si>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</si>
  <si>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</si>
  <si>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</si>
  <si>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</si>
  <si>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</si>
  <si>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</si>
  <si>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</si>
  <si>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</si>
  <si>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</si>
  <si>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</si>
  <si>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</si>
  <si>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</si>
  <si>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</si>
  <si>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</si>
  <si>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</si>
  <si>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</si>
  <si>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</si>
  <si>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</si>
  <si>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</si>
  <si>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</si>
  <si>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</si>
  <si>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</si>
  <si>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</si>
  <si>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</si>
  <si>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</si>
  <si>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</si>
  <si>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</si>
  <si>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</si>
  <si>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</si>
  <si>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</si>
  <si>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</si>
  <si>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</si>
  <si>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</si>
  <si>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</si>
  <si>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</si>
  <si>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</si>
  <si>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</si>
  <si>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</si>
  <si>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</si>
  <si>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</si>
  <si>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</si>
  <si>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</si>
  <si>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</si>
  <si>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</si>
  <si>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</si>
  <si>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</si>
  <si>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</si>
  <si>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</si>
  <si>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</si>
  <si>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</si>
  <si>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</si>
  <si>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</si>
  <si>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</si>
  <si>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</si>
  <si>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</si>
  <si>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</si>
  <si>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</si>
  <si>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</si>
  <si>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</si>
  <si>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</si>
  <si>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</si>
  <si>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</si>
  <si>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</si>
  <si>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</si>
  <si>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</si>
  <si>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</si>
  <si>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</si>
  <si>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</si>
  <si>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</si>
  <si>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</si>
  <si>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</si>
  <si>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</si>
  <si>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</si>
  <si>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</si>
  <si>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</si>
  <si>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</si>
  <si>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</si>
  <si>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</si>
  <si>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</si>
  <si>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</si>
  <si>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</si>
  <si>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</si>
  <si>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</si>
  <si>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</si>
  <si>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</si>
  <si>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</si>
  <si>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</si>
  <si>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</si>
  <si>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</si>
  <si>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</si>
  <si>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</si>
  <si>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</si>
  <si>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</si>
  <si>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</si>
  <si>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</si>
  <si>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</si>
  <si>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</si>
  <si>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</si>
  <si>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</si>
  <si>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</si>
  <si>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</si>
  <si>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</si>
  <si>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</si>
  <si>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</si>
  <si>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</si>
  <si>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</si>
  <si>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</si>
  <si>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</si>
  <si>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</si>
  <si>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</si>
  <si>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</si>
  <si>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</si>
  <si>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</si>
  <si>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</si>
  <si>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</si>
  <si>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</si>
  <si>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</si>
  <si>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</si>
  <si>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</si>
  <si>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</si>
  <si>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</si>
  <si>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</si>
  <si>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</si>
  <si>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</si>
  <si>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</si>
  <si>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</si>
  <si>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</si>
  <si>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</si>
  <si>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</si>
  <si>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</si>
  <si>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</si>
  <si>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</si>
  <si>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</si>
  <si>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</si>
  <si>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</si>
  <si>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</si>
  <si>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</si>
  <si>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</si>
  <si>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</si>
  <si>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</si>
  <si>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</si>
  <si>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</si>
  <si>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</si>
  <si>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</si>
  <si>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</si>
  <si>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</si>
  <si>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</si>
  <si>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</si>
  <si>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</si>
  <si>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</si>
  <si>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</si>
  <si>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</si>
  <si>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</si>
  <si>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</si>
  <si>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</si>
  <si>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</si>
  <si>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</si>
  <si>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</si>
  <si>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</si>
  <si>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</si>
  <si>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</si>
  <si>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</si>
  <si>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</si>
  <si>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</si>
  <si>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</si>
  <si>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</si>
  <si>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</si>
  <si>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</si>
  <si>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</si>
  <si>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</si>
  <si>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</si>
  <si>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</si>
  <si>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</si>
  <si>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</si>
  <si>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</si>
  <si>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</si>
  <si>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</si>
  <si>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</si>
  <si>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</si>
  <si>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</si>
  <si>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</si>
  <si>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</si>
  <si>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</si>
  <si>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</si>
  <si>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</si>
  <si>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</si>
  <si>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</si>
  <si>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</si>
  <si>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</si>
  <si>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</si>
  <si>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</si>
  <si>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</si>
  <si>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</si>
  <si>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</si>
  <si>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</si>
  <si>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</si>
  <si>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</si>
  <si>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</si>
  <si>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</si>
  <si>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</si>
  <si>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</si>
  <si>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</si>
  <si>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</si>
  <si>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</si>
  <si>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</si>
  <si>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</si>
  <si>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</si>
  <si>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</si>
  <si>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</si>
  <si>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</si>
  <si>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</si>
  <si>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</si>
  <si>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</si>
  <si>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</si>
  <si>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</si>
  <si>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</si>
  <si>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</si>
  <si>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</si>
  <si>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</si>
  <si>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</si>
  <si>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</si>
  <si>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</si>
  <si>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</si>
  <si>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</si>
  <si>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</si>
  <si>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</si>
  <si>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</si>
  <si>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</si>
  <si>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</si>
  <si>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</si>
  <si>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</si>
  <si>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</si>
  <si>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</si>
  <si>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</si>
  <si>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</si>
  <si>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</si>
  <si>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</si>
  <si>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</si>
  <si>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</si>
  <si>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</si>
  <si>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</si>
  <si>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</si>
  <si>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</si>
  <si>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</si>
  <si>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</si>
  <si>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</si>
  <si>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</si>
  <si>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</si>
  <si>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</si>
  <si>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</si>
  <si>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</si>
  <si>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</si>
  <si>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</si>
  <si>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</si>
  <si>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</si>
  <si>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</si>
  <si>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</si>
  <si>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</si>
  <si>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</si>
  <si>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</si>
  <si>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</si>
  <si>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</si>
  <si>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</si>
  <si>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</si>
  <si>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</si>
  <si>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</si>
  <si>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</si>
  <si>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</si>
  <si>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</si>
  <si>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</si>
  <si>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</si>
  <si>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</si>
  <si>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</si>
  <si>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</si>
  <si>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</si>
  <si>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</si>
  <si>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</si>
  <si>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</si>
  <si>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</si>
  <si>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</si>
  <si>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</si>
  <si>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</si>
  <si>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</si>
  <si>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</si>
  <si>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</si>
  <si>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</si>
  <si>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</si>
  <si>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</si>
  <si>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</si>
  <si>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</si>
  <si>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</si>
  <si>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</si>
  <si>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</si>
  <si>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</si>
  <si>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</si>
  <si>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</si>
  <si>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</si>
  <si>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</si>
  <si>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</si>
  <si>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</si>
  <si>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</si>
  <si>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</si>
  <si>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</si>
  <si>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</si>
  <si>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</si>
  <si>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</si>
  <si>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</si>
  <si>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</si>
  <si>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</si>
  <si>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</si>
  <si>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</si>
  <si>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</si>
  <si>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</si>
  <si>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</si>
  <si>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</si>
  <si>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</si>
  <si>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</si>
  <si>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</si>
  <si>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</si>
  <si>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</si>
  <si>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</si>
  <si>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</si>
  <si>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</si>
  <si>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</si>
  <si>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</si>
  <si>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</si>
  <si>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</si>
  <si>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</si>
  <si>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</si>
  <si>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</si>
  <si>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</si>
  <si>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</si>
  <si>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</si>
  <si>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</si>
  <si>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</si>
  <si>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</si>
  <si>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</si>
  <si>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</si>
  <si>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</si>
  <si>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</si>
  <si>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</si>
  <si>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</si>
  <si>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</si>
  <si>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</si>
  <si>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</si>
  <si>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</si>
  <si>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</si>
  <si>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</si>
  <si>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</si>
  <si>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</si>
  <si>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</si>
  <si>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</si>
  <si>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</si>
  <si>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</si>
  <si>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</si>
  <si>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</si>
  <si>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</si>
  <si>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</si>
  <si>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</si>
  <si>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</si>
  <si>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</si>
  <si>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</si>
  <si>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</si>
  <si>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</si>
  <si>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</si>
  <si>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</si>
  <si>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</si>
  <si>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</si>
  <si>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</si>
  <si>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</si>
  <si>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</si>
  <si>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</si>
  <si>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</si>
  <si>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</si>
  <si>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</si>
  <si>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</si>
  <si>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</si>
  <si>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</si>
  <si>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</si>
  <si>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</si>
  <si>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</si>
  <si>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</si>
  <si>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</si>
  <si>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</si>
  <si>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</si>
  <si>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</si>
  <si>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</si>
  <si>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</si>
  <si>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</si>
  <si>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</si>
  <si>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</si>
  <si>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</si>
  <si>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</si>
  <si>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</si>
  <si>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</si>
  <si>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</si>
  <si>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</si>
  <si>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</si>
  <si>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</si>
  <si>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</si>
  <si>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</si>
  <si>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</si>
  <si>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</si>
  <si>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</si>
  <si>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</si>
  <si>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</si>
  <si>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</si>
  <si>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</si>
  <si>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</si>
  <si>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</si>
  <si>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</si>
  <si>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</si>
  <si>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</si>
  <si>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</si>
  <si>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</si>
  <si>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</si>
  <si>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</si>
  <si>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</si>
  <si>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</si>
  <si>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</si>
  <si>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</si>
  <si>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</si>
  <si>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</si>
  <si>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</si>
  <si>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</si>
  <si>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</si>
  <si>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</si>
  <si>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</si>
  <si>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</si>
  <si>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</si>
  <si>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</si>
  <si>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</si>
  <si>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</si>
  <si>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</si>
  <si>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</si>
  <si>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</si>
  <si>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</si>
  <si>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</si>
  <si>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</si>
  <si>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</si>
  <si>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</si>
  <si>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</si>
  <si>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</si>
  <si>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</si>
  <si>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</si>
  <si>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</si>
  <si>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</si>
  <si>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</si>
  <si>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</si>
  <si>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</si>
  <si>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</si>
  <si>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</si>
  <si>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</si>
  <si>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</si>
  <si>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</si>
  <si>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</si>
  <si>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</si>
  <si>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</si>
  <si>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</si>
  <si>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</si>
  <si>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</si>
  <si>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</si>
  <si>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</si>
  <si>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</si>
  <si>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</si>
  <si>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</si>
  <si>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</si>
  <si>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</si>
  <si>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</si>
  <si>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</si>
  <si>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</si>
  <si>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</si>
  <si>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</si>
  <si>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</si>
  <si>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</si>
  <si>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</si>
  <si>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</si>
  <si>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</si>
  <si>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</si>
  <si>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</si>
  <si>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</si>
  <si>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</si>
  <si>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</si>
  <si>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</si>
  <si>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</si>
  <si>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</si>
  <si>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</si>
  <si>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</si>
  <si>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</si>
  <si>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</si>
  <si>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</si>
  <si>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</si>
  <si>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</si>
  <si>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</si>
  <si>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</si>
  <si>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</si>
  <si>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</si>
  <si>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</si>
  <si>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</si>
  <si>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</si>
  <si>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</si>
  <si>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</si>
  <si>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</si>
  <si>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</si>
  <si>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</si>
  <si>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</si>
  <si>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</si>
  <si>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</si>
  <si>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</si>
  <si>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</si>
  <si>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</si>
  <si>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</si>
  <si>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PAULINE LE PAGE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</si>
  <si>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</si>
  <si>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</si>
  <si>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</si>
  <si>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</si>
  <si>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</si>
  <si>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</si>
  <si>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</si>
  <si>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</si>
  <si>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</si>
  <si>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</si>
  <si>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</si>
  <si>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</si>
  <si>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A CALMONT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</si>
  <si>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</si>
  <si>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</si>
  <si>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</si>
  <si>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</si>
  <si>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IBMR-21-M174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</si>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</sst>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589177</v>
      </c>
      <c r="G10" s="25"/>
      <c r="H10" s="25"/>
    </row>
    <row r="11" customFormat="false" ht="15" hidden="false" customHeight="false" outlineLevel="0" collapsed="false">
      <c r="A11" s="26" t="s">
        <v>5183</v>
      </c>
      <c r="B11" s="30" t="n">
        <v>44454</v>
      </c>
      <c r="D11" s="26" t="s">
        <v>5184</v>
      </c>
      <c r="E11" s="29" t="n">
        <v>6243974</v>
      </c>
      <c r="G11" s="25"/>
      <c r="H11" s="25"/>
    </row>
    <row r="12" customFormat="false" ht="15" hidden="false" customHeight="false" outlineLevel="0" collapsed="false">
      <c r="A12" s="26" t="s">
        <v>5185</v>
      </c>
      <c r="B12" s="29" t="s">
        <v>5186</v>
      </c>
      <c r="D12" s="26" t="s">
        <v>5187</v>
      </c>
      <c r="E12" s="29" t="n">
        <v>589079</v>
      </c>
      <c r="G12" s="25"/>
      <c r="H12" s="25"/>
    </row>
    <row r="13" customFormat="false" ht="17.25" hidden="false" customHeight="true" outlineLevel="0" collapsed="false">
      <c r="A13" s="12"/>
      <c r="B13" s="31"/>
      <c r="D13" s="26" t="s">
        <v>5188</v>
      </c>
      <c r="E13" s="29" t="n">
        <v>6243974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589177</v>
      </c>
    </row>
    <row r="18" customFormat="false" ht="15" hidden="false" customHeight="false" outlineLevel="0" collapsed="false">
      <c r="A18" s="36"/>
      <c r="B18" s="37" t="s">
        <v>5196</v>
      </c>
      <c r="C18" s="38" t="n">
        <f aca="false">E11</f>
        <v>6243974</v>
      </c>
    </row>
    <row r="19" customFormat="false" ht="15" hidden="false" customHeight="false" outlineLevel="0" collapsed="false">
      <c r="A19" s="33" t="s">
        <v>5197</v>
      </c>
      <c r="B19" s="39" t="n">
        <v>206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24.7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80</v>
      </c>
      <c r="D35" s="52" t="s">
        <v>5215</v>
      </c>
      <c r="E35" s="53" t="n">
        <v>20</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24.8</v>
      </c>
      <c r="C37" s="50"/>
      <c r="D37" s="55" t="s">
        <v>5219</v>
      </c>
      <c r="E37" s="34" t="n">
        <v>24.3</v>
      </c>
    </row>
    <row r="38" s="56" customFormat="true" ht="15" hidden="false" customHeight="true" outlineLevel="0" collapsed="false">
      <c r="A38" s="54" t="s">
        <v>5220</v>
      </c>
      <c r="B38" s="34" t="n">
        <v>38</v>
      </c>
      <c r="C38" s="50"/>
      <c r="D38" s="55" t="s">
        <v>5220</v>
      </c>
      <c r="E38" s="34" t="n">
        <v>26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2</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1</v>
      </c>
      <c r="C82" s="50"/>
      <c r="D82" s="26" t="s">
        <v>5256</v>
      </c>
      <c r="E82" s="62" t="n">
        <v>2</v>
      </c>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1.5</v>
      </c>
      <c r="E97" s="82" t="n">
        <v>6</v>
      </c>
      <c r="F97" s="83" t="s">
        <v>5274</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0.02</v>
      </c>
      <c r="E98" s="82"/>
      <c r="F98" s="83" t="s">
        <v>5274</v>
      </c>
      <c r="G98" s="86"/>
      <c r="H98" s="87"/>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t="n">
        <v>0.7</v>
      </c>
      <c r="E99" s="82" t="n">
        <v>0.01</v>
      </c>
      <c r="F99" s="83" t="s">
        <v>5274</v>
      </c>
      <c r="G99" s="86"/>
      <c r="H99" s="87"/>
    </row>
    <row r="100" customFormat="false" ht="15" hidden="false" customHeight="false" outlineLevel="0" collapsed="false">
      <c r="A100" s="78" t="s">
        <v>3295</v>
      </c>
      <c r="B100" s="79" t="str">
        <f aca="false">IF(A100="NEWCOD",IF(ISBLANK(G100),"renseigner le champ 'Nouveau taxon'",G100),VLOOKUP(A100,'Ref Taxo'!A:B,2,FALSE()))</f>
        <v>Oscillatoria</v>
      </c>
      <c r="C100" s="80" t="n">
        <f aca="false">IF(A100="NEWCOD",IF(ISBLANK(H100),"NoCod",H100),VLOOKUP(A100,'Ref Taxo'!A:D,4,FALSE()))</f>
        <v>1108</v>
      </c>
      <c r="D100" s="81" t="n">
        <v>3</v>
      </c>
      <c r="E100" s="82" t="n">
        <v>5.8</v>
      </c>
      <c r="F100" s="83" t="s">
        <v>5274</v>
      </c>
      <c r="G100" s="86"/>
      <c r="H100" s="87"/>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0.05</v>
      </c>
      <c r="E101" s="82" t="n">
        <v>0.01</v>
      </c>
      <c r="F101" s="83" t="s">
        <v>5274</v>
      </c>
      <c r="G101" s="86"/>
      <c r="H101" s="87"/>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25</v>
      </c>
      <c r="E102" s="82" t="n">
        <v>4</v>
      </c>
      <c r="F102" s="83" t="s">
        <v>5274</v>
      </c>
      <c r="G102" s="86"/>
      <c r="H102" s="87"/>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0.35</v>
      </c>
      <c r="E103" s="82"/>
      <c r="F103" s="83" t="s">
        <v>5274</v>
      </c>
      <c r="G103" s="86"/>
      <c r="H103" s="87"/>
    </row>
    <row r="104" customFormat="false" ht="15" hidden="false" customHeight="false" outlineLevel="0" collapsed="false">
      <c r="A104" s="78" t="s">
        <v>1070</v>
      </c>
      <c r="B104" s="79" t="str">
        <f aca="false">IF(A104="NEWCOD",IF(ISBLANK(G104),"renseigner le champ 'Nouveau taxon'",G104),VLOOKUP(A104,'Ref Taxo'!A:B,2,FALSE()))</f>
        <v>Cinclidotus riparius</v>
      </c>
      <c r="C104" s="80" t="n">
        <f aca="false">IF(A104="NEWCOD",IF(ISBLANK(H104),"NoCod",H104),VLOOKUP(A104,'Ref Taxo'!A:D,4,FALSE()))</f>
        <v>1321</v>
      </c>
      <c r="D104" s="81" t="n">
        <v>0.1</v>
      </c>
      <c r="E104" s="82"/>
      <c r="F104" s="83" t="s">
        <v>5274</v>
      </c>
      <c r="G104" s="86"/>
      <c r="H104" s="87"/>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0.01</v>
      </c>
      <c r="E105" s="82" t="n">
        <v>0.01</v>
      </c>
      <c r="F105" s="83" t="s">
        <v>5274</v>
      </c>
      <c r="G105" s="86"/>
      <c r="H105" s="87"/>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0.01</v>
      </c>
      <c r="E106" s="82" t="n">
        <v>0.01</v>
      </c>
      <c r="F106" s="83" t="s">
        <v>5274</v>
      </c>
      <c r="G106" s="86"/>
      <c r="H106" s="87"/>
    </row>
    <row r="107" customFormat="false" ht="1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0.01</v>
      </c>
      <c r="E107" s="82"/>
      <c r="F107" s="83" t="s">
        <v>5274</v>
      </c>
      <c r="G107" s="86"/>
      <c r="H107" s="87"/>
    </row>
    <row r="108" customFormat="false" ht="15" hidden="false" customHeight="false" outlineLevel="0" collapsed="false">
      <c r="A108" s="78" t="s">
        <v>3306</v>
      </c>
      <c r="B108" s="79" t="str">
        <f aca="false">IF(A108="NEWCOD",IF(ISBLANK(G108),"renseigner le champ 'Nouveau taxon'",G108),VLOOKUP(A108,'Ref Taxo'!A:B,2,FALSE()))</f>
        <v>Oxyrrhynchium hians</v>
      </c>
      <c r="C108" s="80" t="n">
        <f aca="false">IF(A108="NEWCOD",IF(ISBLANK(H108),"NoCod",H108),VLOOKUP(A108,'Ref Taxo'!A:D,4,FALSE()))</f>
        <v>31547</v>
      </c>
      <c r="D108" s="81" t="n">
        <v>0.01</v>
      </c>
      <c r="E108" s="82"/>
      <c r="F108" s="83" t="s">
        <v>5274</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0.02</v>
      </c>
      <c r="E109" s="82"/>
      <c r="F109" s="83" t="s">
        <v>5274</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0.07</v>
      </c>
      <c r="E110" s="82" t="n">
        <v>0.01</v>
      </c>
      <c r="F110" s="83" t="s">
        <v>5275</v>
      </c>
      <c r="G110" s="86"/>
      <c r="H110" s="87"/>
    </row>
    <row r="111" customFormat="false" ht="15" hidden="false" customHeight="false" outlineLevel="0" collapsed="false">
      <c r="A111" s="78" t="s">
        <v>2792</v>
      </c>
      <c r="B111" s="79" t="str">
        <f aca="false">IF(A111="NEWCOD",IF(ISBLANK(G111),"renseigner le champ 'Nouveau taxon'",G111),VLOOKUP(A111,'Ref Taxo'!A:B,2,FALSE()))</f>
        <v>Lycopus europaeus</v>
      </c>
      <c r="C111" s="80" t="n">
        <f aca="false">IF(A111="NEWCOD",IF(ISBLANK(H111),"NoCod",H111),VLOOKUP(A111,'Ref Taxo'!A:D,4,FALSE()))</f>
        <v>1789</v>
      </c>
      <c r="D111" s="81" t="n">
        <v>0.02</v>
      </c>
      <c r="E111" s="82" t="n">
        <v>0.01</v>
      </c>
      <c r="F111" s="83" t="s">
        <v>5274</v>
      </c>
      <c r="G111" s="86"/>
      <c r="H111" s="87"/>
    </row>
    <row r="112" customFormat="false" ht="15" hidden="false" customHeight="false" outlineLevel="0" collapsed="false">
      <c r="A112" s="78" t="s">
        <v>2883</v>
      </c>
      <c r="B112" s="79" t="str">
        <f aca="false">IF(A112="NEWCOD",IF(ISBLANK(G112),"renseigner le champ 'Nouveau taxon'",G112),VLOOKUP(A112,'Ref Taxo'!A:B,2,FALSE()))</f>
        <v>Mentha aquatica</v>
      </c>
      <c r="C112" s="80" t="n">
        <f aca="false">IF(A112="NEWCOD",IF(ISBLANK(H112),"NoCod",H112),VLOOKUP(A112,'Ref Taxo'!A:D,4,FALSE()))</f>
        <v>1791</v>
      </c>
      <c r="D112" s="81" t="n">
        <v>0.17</v>
      </c>
      <c r="E112" s="82" t="n">
        <v>0.01</v>
      </c>
      <c r="F112" s="83" t="s">
        <v>5274</v>
      </c>
      <c r="G112" s="86"/>
      <c r="H112" s="87"/>
    </row>
    <row r="113" customFormat="false" ht="15" hidden="false" customHeight="false" outlineLevel="0" collapsed="false">
      <c r="A113" s="78" t="s">
        <v>3380</v>
      </c>
      <c r="B113" s="79" t="str">
        <f aca="false">IF(A113="NEWCOD",IF(ISBLANK(G113),"renseigner le champ 'Nouveau taxon'",G113),VLOOKUP(A113,'Ref Taxo'!A:B,2,FALSE()))</f>
        <v>Persicaria hydropiper</v>
      </c>
      <c r="C113" s="80" t="n">
        <f aca="false">IF(A113="NEWCOD",IF(ISBLANK(H113),"NoCod",H113),VLOOKUP(A113,'Ref Taxo'!A:D,4,FALSE()))</f>
        <v>31021</v>
      </c>
      <c r="D113" s="81" t="n">
        <v>0.02</v>
      </c>
      <c r="E113" s="82" t="n">
        <v>0.01</v>
      </c>
      <c r="F113" s="83" t="s">
        <v>5274</v>
      </c>
      <c r="G113" s="86"/>
      <c r="H113" s="87"/>
    </row>
    <row r="114" customFormat="false" ht="15" hidden="false" customHeight="false" outlineLevel="0" collapsed="false">
      <c r="A114" s="78" t="s">
        <v>5047</v>
      </c>
      <c r="B114" s="79" t="str">
        <f aca="false">IF(A114="NEWCOD",IF(ISBLANK(G114),"renseigner le champ 'Nouveau taxon'",G114),VLOOKUP(A114,'Ref Taxo'!A:B,2,FALSE()))</f>
        <v>Veronica anagallis-aquatica</v>
      </c>
      <c r="C114" s="80" t="n">
        <f aca="false">IF(A114="NEWCOD",IF(ISBLANK(H114),"NoCod",H114),VLOOKUP(A114,'Ref Taxo'!A:D,4,FALSE()))</f>
        <v>1955</v>
      </c>
      <c r="D114" s="81" t="n">
        <v>0.02</v>
      </c>
      <c r="E114" s="82"/>
      <c r="F114" s="83" t="s">
        <v>5274</v>
      </c>
      <c r="G114" s="86"/>
      <c r="H114" s="87"/>
    </row>
    <row r="115" customFormat="false" ht="15" hidden="false" customHeight="false" outlineLevel="0" collapsed="false">
      <c r="A115" s="78" t="s">
        <v>418</v>
      </c>
      <c r="B115" s="79" t="str">
        <f aca="false">IF(A115="NEWCOD",IF(ISBLANK(G115),"renseigner le champ 'Nouveau taxon'",G115),VLOOKUP(A115,'Ref Taxo'!A:B,2,FALSE()))</f>
        <v>Bidens frondosa</v>
      </c>
      <c r="C115" s="80" t="n">
        <f aca="false">IF(A115="NEWCOD",IF(ISBLANK(H115),"NoCod",H115),VLOOKUP(A115,'Ref Taxo'!A:D,4,FALSE()))</f>
        <v>1727</v>
      </c>
      <c r="D115" s="81" t="n">
        <v>0.01</v>
      </c>
      <c r="E115" s="82" t="n">
        <v>0.01</v>
      </c>
      <c r="F115" s="83" t="s">
        <v>5274</v>
      </c>
      <c r="G115" s="86"/>
      <c r="H115" s="87"/>
    </row>
    <row r="116" customFormat="false" ht="15" hidden="false" customHeight="false" outlineLevel="0" collapsed="false">
      <c r="A116" s="78" t="s">
        <v>1303</v>
      </c>
      <c r="B116" s="79" t="str">
        <f aca="false">IF(A116="NEWCOD",IF(ISBLANK(G116),"renseigner le champ 'Nouveau taxon'",G116),VLOOKUP(A116,'Ref Taxo'!A:B,2,FALSE()))</f>
        <v>Cyperus fuscus</v>
      </c>
      <c r="C116" s="80" t="n">
        <f aca="false">IF(A116="NEWCOD",IF(ISBLANK(H116),"NoCod",H116),VLOOKUP(A116,'Ref Taxo'!A:D,4,FALSE()))</f>
        <v>1499</v>
      </c>
      <c r="D116" s="81" t="n">
        <v>0.01</v>
      </c>
      <c r="E116" s="82"/>
      <c r="F116" s="83" t="s">
        <v>5275</v>
      </c>
      <c r="G116" s="86"/>
      <c r="H116" s="87"/>
    </row>
    <row r="117" customFormat="false" ht="1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t="n">
        <v>0.01</v>
      </c>
      <c r="E117" s="82"/>
      <c r="F117" s="83" t="s">
        <v>5274</v>
      </c>
      <c r="G117" s="86"/>
      <c r="H117" s="87"/>
    </row>
    <row r="118" customFormat="false" ht="15" hidden="false" customHeight="false" outlineLevel="0" collapsed="false">
      <c r="A118" s="78" t="s">
        <v>2829</v>
      </c>
      <c r="B118" s="79" t="str">
        <f aca="false">IF(A118="NEWCOD",IF(ISBLANK(G118),"renseigner le champ 'Nouveau taxon'",G118),VLOOKUP(A118,'Ref Taxo'!A:B,2,FALSE()))</f>
        <v>Lythrum salicaria</v>
      </c>
      <c r="C118" s="80" t="n">
        <f aca="false">IF(A118="NEWCOD",IF(ISBLANK(H118),"NoCod",H118),VLOOKUP(A118,'Ref Taxo'!A:D,4,FALSE()))</f>
        <v>1823</v>
      </c>
      <c r="D118" s="81" t="n">
        <v>0.01</v>
      </c>
      <c r="E118" s="82" t="n">
        <v>0.01</v>
      </c>
      <c r="F118" s="83" t="s">
        <v>5274</v>
      </c>
      <c r="G118" s="86"/>
      <c r="H118" s="87"/>
    </row>
    <row r="119" customFormat="false" ht="15" hidden="false" customHeight="false" outlineLevel="0" collapsed="false">
      <c r="A119" s="78" t="s">
        <v>4443</v>
      </c>
      <c r="B119" s="79" t="str">
        <f aca="false">IF(A119="NEWCOD",IF(ISBLANK(G119),"renseigner le champ 'Nouveau taxon'",G119),VLOOKUP(A119,'Ref Taxo'!A:B,2,FALSE()))</f>
        <v>Scutellaria galericulata</v>
      </c>
      <c r="C119" s="80" t="n">
        <f aca="false">IF(A119="NEWCOD",IF(ISBLANK(H119),"NoCod",H119),VLOOKUP(A119,'Ref Taxo'!A:D,4,FALSE()))</f>
        <v>1796</v>
      </c>
      <c r="D119" s="81" t="n">
        <v>0.01</v>
      </c>
      <c r="E119" s="82"/>
      <c r="F119" s="83" t="s">
        <v>5274</v>
      </c>
      <c r="G119" s="86"/>
      <c r="H119" s="87"/>
    </row>
    <row r="120" customFormat="false" ht="15" hidden="false" customHeight="false" outlineLevel="0" collapsed="false">
      <c r="A120" s="78" t="s">
        <v>4536</v>
      </c>
      <c r="B120" s="79" t="str">
        <f aca="false">IF(A120="NEWCOD",IF(ISBLANK(G120),"renseigner le champ 'Nouveau taxon'",G120),VLOOKUP(A120,'Ref Taxo'!A:B,2,FALSE()))</f>
        <v>Solanum dulcamara</v>
      </c>
      <c r="C120" s="80" t="n">
        <f aca="false">IF(A120="NEWCOD",IF(ISBLANK(H120),"NoCod",H120),VLOOKUP(A120,'Ref Taxo'!A:D,4,FALSE()))</f>
        <v>1964</v>
      </c>
      <c r="D120" s="81" t="n">
        <v>0.01</v>
      </c>
      <c r="E120" s="82"/>
      <c r="F120" s="83" t="s">
        <v>5274</v>
      </c>
      <c r="G120" s="86"/>
      <c r="H120" s="87"/>
    </row>
    <row r="121" customFormat="false" ht="15" hidden="false" customHeight="false" outlineLevel="0" collapsed="false">
      <c r="A121" s="78" t="s">
        <v>809</v>
      </c>
      <c r="B121" s="79" t="str">
        <f aca="false">IF(A121="NEWCOD",IF(ISBLANK(G121),"renseigner le champ 'Nouveau taxon'",G121),VLOOKUP(A121,'Ref Taxo'!A:B,2,FALSE()))</f>
        <v>Carex</v>
      </c>
      <c r="C121" s="80" t="n">
        <f aca="false">IF(A121="NEWCOD",IF(ISBLANK(H121),"NoCod",H121),VLOOKUP(A121,'Ref Taxo'!A:D,4,FALSE()))</f>
        <v>1466</v>
      </c>
      <c r="D121" s="81" t="n">
        <v>0.01</v>
      </c>
      <c r="E121" s="82"/>
      <c r="F121" s="83" t="s">
        <v>5274</v>
      </c>
      <c r="G121" s="86"/>
      <c r="H121" s="87"/>
    </row>
    <row r="122" customFormat="false" ht="15" hidden="false" customHeight="false" outlineLevel="0" collapsed="false">
      <c r="A122" s="78" t="s">
        <v>1547</v>
      </c>
      <c r="B122" s="79" t="str">
        <f aca="false">IF(A122="NEWCOD",IF(ISBLANK(G122),"renseigner le champ 'Nouveau taxon'",G122),VLOOKUP(A122,'Ref Taxo'!A:B,2,FALSE()))</f>
        <v>Echinochloa crus-galli</v>
      </c>
      <c r="C122" s="80" t="n">
        <f aca="false">IF(A122="NEWCOD",IF(ISBLANK(H122),"NoCod",H122),VLOOKUP(A122,'Ref Taxo'!A:D,4,FALSE()))</f>
        <v>1560</v>
      </c>
      <c r="D122" s="81"/>
      <c r="E122" s="82" t="n">
        <v>0.01</v>
      </c>
      <c r="F122" s="83" t="s">
        <v>5274</v>
      </c>
      <c r="G122" s="86"/>
      <c r="H122" s="87"/>
    </row>
    <row r="123" customFormat="false" ht="15" hidden="false" customHeight="false" outlineLevel="0" collapsed="false">
      <c r="A123" s="78" t="s">
        <v>3990</v>
      </c>
      <c r="B123" s="79" t="str">
        <f aca="false">IF(A123="NEWCOD",IF(ISBLANK(G123),"renseigner le champ 'Nouveau taxon'",G123),VLOOKUP(A123,'Ref Taxo'!A:B,2,FALSE()))</f>
        <v>Ranunculus repens</v>
      </c>
      <c r="C123" s="80" t="n">
        <f aca="false">IF(A123="NEWCOD",IF(ISBLANK(H123),"NoCod",H123),VLOOKUP(A123,'Ref Taxo'!A:D,4,FALSE()))</f>
        <v>1910</v>
      </c>
      <c r="D123" s="81" t="n">
        <v>0.01</v>
      </c>
      <c r="E123" s="82"/>
      <c r="F123" s="83" t="s">
        <v>5274</v>
      </c>
      <c r="G123" s="86"/>
      <c r="H123" s="87"/>
    </row>
    <row r="124" customFormat="false" ht="15" hidden="false" customHeight="false" outlineLevel="0" collapsed="false">
      <c r="A124" s="78" t="s">
        <v>5115</v>
      </c>
      <c r="B124" s="79" t="str">
        <f aca="false">IF(A124="NEWCOD",IF(ISBLANK(G124),"renseigner le champ 'Nouveau taxon'",G124),VLOOKUP(A124,'Ref Taxo'!A:B,2,FALSE()))</f>
        <v>Xanthium orientale subsp. italicum</v>
      </c>
      <c r="C124" s="80" t="n">
        <f aca="false">IF(A124="NEWCOD",IF(ISBLANK(H124),"NoCod",H124),VLOOKUP(A124,'Ref Taxo'!A:D,4,FALSE()))</f>
        <v>38946</v>
      </c>
      <c r="D124" s="81" t="n">
        <v>0.01</v>
      </c>
      <c r="E124" s="82"/>
      <c r="F124" s="83" t="s">
        <v>5274</v>
      </c>
      <c r="G124" s="86"/>
      <c r="H124" s="87"/>
    </row>
    <row r="125" customFormat="false" ht="15" hidden="false" customHeight="false" outlineLevel="0" collapsed="false">
      <c r="A125" s="78" t="s">
        <v>2640</v>
      </c>
      <c r="B125" s="79" t="str">
        <f aca="false">IF(A125="NEWCOD",IF(ISBLANK(G125),"renseigner le champ 'Nouveau taxon'",G125),VLOOKUP(A125,'Ref Taxo'!A:B,2,FALSE()))</f>
        <v>Lemna minor</v>
      </c>
      <c r="C125" s="80" t="n">
        <f aca="false">IF(A125="NEWCOD",IF(ISBLANK(H125),"NoCod",H125),VLOOKUP(A125,'Ref Taxo'!A:D,4,FALSE()))</f>
        <v>1626</v>
      </c>
      <c r="D125" s="81" t="n">
        <v>0.01</v>
      </c>
      <c r="E125" s="82" t="n">
        <v>0.01</v>
      </c>
      <c r="F125" s="83" t="s">
        <v>5274</v>
      </c>
      <c r="G125" s="86"/>
      <c r="H125" s="87"/>
    </row>
    <row r="126" customFormat="false" ht="15" hidden="false" customHeight="false" outlineLevel="0" collapsed="false">
      <c r="A126" s="78" t="s">
        <v>2642</v>
      </c>
      <c r="B126" s="79" t="str">
        <f aca="false">IF(A126="NEWCOD",IF(ISBLANK(G126),"renseigner le champ 'Nouveau taxon'",G126),VLOOKUP(A126,'Ref Taxo'!A:B,2,FALSE()))</f>
        <v>Lemna minuta</v>
      </c>
      <c r="C126" s="80" t="n">
        <f aca="false">IF(A126="NEWCOD",IF(ISBLANK(H126),"NoCod",H126),VLOOKUP(A126,'Ref Taxo'!A:D,4,FALSE()))</f>
        <v>29962</v>
      </c>
      <c r="D126" s="81" t="n">
        <v>0.01</v>
      </c>
      <c r="E126" s="82" t="n">
        <v>0.01</v>
      </c>
      <c r="F126" s="83" t="s">
        <v>5274</v>
      </c>
      <c r="G126" s="86"/>
      <c r="H126" s="87"/>
    </row>
    <row r="127" customFormat="false" ht="15" hidden="false" customHeight="false" outlineLevel="0" collapsed="false">
      <c r="A127" s="78" t="s">
        <v>3073</v>
      </c>
      <c r="B127" s="79" t="str">
        <f aca="false">IF(A127="NEWCOD",IF(ISBLANK(G127),"renseigner le champ 'Nouveau taxon'",G127),VLOOKUP(A127,'Ref Taxo'!A:B,2,FALSE()))</f>
        <v>Myriophyllum spicatum</v>
      </c>
      <c r="C127" s="80" t="n">
        <f aca="false">IF(A127="NEWCOD",IF(ISBLANK(H127),"NoCod",H127),VLOOKUP(A127,'Ref Taxo'!A:D,4,FALSE()))</f>
        <v>1778</v>
      </c>
      <c r="D127" s="81" t="n">
        <v>6.5</v>
      </c>
      <c r="E127" s="82" t="n">
        <v>8</v>
      </c>
      <c r="F127" s="83" t="s">
        <v>5274</v>
      </c>
      <c r="G127" s="86"/>
      <c r="H127" s="87"/>
    </row>
    <row r="128" customFormat="false" ht="15" hidden="false" customHeight="false" outlineLevel="0" collapsed="false">
      <c r="A128" s="78" t="s">
        <v>3682</v>
      </c>
      <c r="B128" s="79" t="str">
        <f aca="false">IF(A128="NEWCOD",IF(ISBLANK(G128),"renseigner le champ 'Nouveau taxon'",G128),VLOOKUP(A128,'Ref Taxo'!A:B,2,FALSE()))</f>
        <v>Potamogeton crispus</v>
      </c>
      <c r="C128" s="80" t="n">
        <f aca="false">IF(A128="NEWCOD",IF(ISBLANK(H128),"NoCod",H128),VLOOKUP(A128,'Ref Taxo'!A:D,4,FALSE()))</f>
        <v>1645</v>
      </c>
      <c r="D128" s="81" t="n">
        <v>0.03</v>
      </c>
      <c r="E128" s="82" t="n">
        <v>0.04</v>
      </c>
      <c r="F128" s="83" t="s">
        <v>5274</v>
      </c>
      <c r="G128" s="86"/>
      <c r="H128" s="87"/>
    </row>
    <row r="129" customFormat="false" ht="15" hidden="false" customHeight="false" outlineLevel="0" collapsed="false">
      <c r="A129" s="78" t="s">
        <v>3717</v>
      </c>
      <c r="B129" s="79" t="str">
        <f aca="false">IF(A129="NEWCOD",IF(ISBLANK(G129),"renseigner le champ 'Nouveau taxon'",G129),VLOOKUP(A129,'Ref Taxo'!A:B,2,FALSE()))</f>
        <v>Potamogeton nodosus</v>
      </c>
      <c r="C129" s="80" t="n">
        <f aca="false">IF(A129="NEWCOD",IF(ISBLANK(H129),"NoCod",H129),VLOOKUP(A129,'Ref Taxo'!A:D,4,FALSE()))</f>
        <v>1652</v>
      </c>
      <c r="D129" s="81" t="n">
        <v>0.6</v>
      </c>
      <c r="E129" s="82" t="n">
        <v>2</v>
      </c>
      <c r="F129" s="83" t="s">
        <v>5274</v>
      </c>
      <c r="G129" s="86"/>
      <c r="H129" s="87"/>
    </row>
    <row r="130" customFormat="false" ht="15" hidden="false" customHeight="false" outlineLevel="0" collapsed="false">
      <c r="A130" s="78" t="s">
        <v>5134</v>
      </c>
      <c r="B130" s="79" t="str">
        <f aca="false">IF(A130="NEWCOD",IF(ISBLANK(G130),"renseigner le champ 'Nouveau taxon'",G130),VLOOKUP(A130,'Ref Taxo'!A:B,2,FALSE()))</f>
        <v>Zannichellia palustris</v>
      </c>
      <c r="C130" s="80" t="n">
        <f aca="false">IF(A130="NEWCOD",IF(ISBLANK(H130),"NoCod",H130),VLOOKUP(A130,'Ref Taxo'!A:D,4,FALSE()))</f>
        <v>1681</v>
      </c>
      <c r="D130" s="81" t="n">
        <v>0.6</v>
      </c>
      <c r="E130" s="82" t="n">
        <v>0.6</v>
      </c>
      <c r="F130" s="83" t="s">
        <v>5274</v>
      </c>
      <c r="G130" s="86"/>
      <c r="H130" s="87"/>
    </row>
    <row r="131" customFormat="false" ht="15" hidden="false" customHeight="false" outlineLevel="0" collapsed="false">
      <c r="A131" s="78" t="s">
        <v>1719</v>
      </c>
      <c r="B131" s="79" t="str">
        <f aca="false">IF(A131="NEWCOD",IF(ISBLANK(G131),"renseigner le champ 'Nouveau taxon'",G131),VLOOKUP(A131,'Ref Taxo'!A:B,2,FALSE()))</f>
        <v>Equisetum arvense</v>
      </c>
      <c r="C131" s="80" t="n">
        <f aca="false">IF(A131="NEWCOD",IF(ISBLANK(H131),"NoCod",H131),VLOOKUP(A131,'Ref Taxo'!A:D,4,FALSE()))</f>
        <v>1384</v>
      </c>
      <c r="D131" s="81" t="n">
        <v>0.01</v>
      </c>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