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7008" sheetId="2" r:id="rId2"/>
    <sheet name="Mises à jour" sheetId="3" r:id="rId3"/>
  </sheets>
  <definedNames/>
  <calcPr calcId="145621"/>
</workbook>
</file>

<file path=xl/sharedStrings.xml><?xml version="1.0" encoding="utf-8"?>
<sst xmlns="http://schemas.openxmlformats.org/spreadsheetml/2006/main" count="6490" uniqueCount="5305">
  <si>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</si>
  <si>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</si>
  <si>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</si>
  <si>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</si>
  <si>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</si>
  <si>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</si>
  <si>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</si>
  <si>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</si>
  <si>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</si>
  <si>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</si>
  <si>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</si>
  <si>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</si>
  <si>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</si>
  <si>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</si>
  <si>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</si>
  <si>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</si>
  <si>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</si>
  <si>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</si>
  <si>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</si>
  <si>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</si>
  <si>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</si>
  <si>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</si>
  <si>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</si>
  <si>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</si>
  <si>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</si>
  <si>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</si>
  <si>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</si>
  <si>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</si>
  <si>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</si>
  <si>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</si>
  <si>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</si>
  <si>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</si>
  <si>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</si>
  <si>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</si>
  <si>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</si>
  <si>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</si>
  <si>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</si>
  <si>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</si>
  <si>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</si>
  <si>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</si>
  <si>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</si>
  <si>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</si>
  <si>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</si>
  <si>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</si>
  <si>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</si>
  <si>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</si>
  <si>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</si>
  <si>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</si>
  <si>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</si>
  <si>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</si>
  <si>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</si>
  <si>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</si>
  <si>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</si>
  <si>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</si>
  <si>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</si>
  <si>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</si>
  <si>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</si>
  <si>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</si>
  <si>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</si>
  <si>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</si>
  <si>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</si>
  <si>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</si>
  <si>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</si>
  <si>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</si>
  <si>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</si>
  <si>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</si>
  <si>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</si>
  <si>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</si>
  <si>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</si>
  <si>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</si>
  <si>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</si>
  <si>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</si>
  <si>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</si>
  <si>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</si>
  <si>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</si>
  <si>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</si>
  <si>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</si>
  <si>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</si>
  <si>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</si>
  <si>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</si>
  <si>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</si>
  <si>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</si>
  <si>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</si>
  <si>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</si>
  <si>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</si>
  <si>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</si>
  <si>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</si>
  <si>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</si>
  <si>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</si>
  <si>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</si>
  <si>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</si>
  <si>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</si>
  <si>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</si>
  <si>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</si>
  <si>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</si>
  <si>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</si>
  <si>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</si>
  <si>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</si>
  <si>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</si>
  <si>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</si>
  <si>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</si>
  <si>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</si>
  <si>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</si>
  <si>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</si>
  <si>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</si>
  <si>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</si>
  <si>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</si>
  <si>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</si>
  <si>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</si>
  <si>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</si>
  <si>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</si>
  <si>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</si>
  <si>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</si>
  <si>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</si>
  <si>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</si>
  <si>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</si>
  <si>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</si>
  <si>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</si>
  <si>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</si>
  <si>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</si>
  <si>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</si>
  <si>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</si>
  <si>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</si>
  <si>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</si>
  <si>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</si>
  <si>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</si>
  <si>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</si>
  <si>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</si>
  <si>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</si>
  <si>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</si>
  <si>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</si>
  <si>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</si>
  <si>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</si>
  <si>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</si>
  <si>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</si>
  <si>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</si>
  <si>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</si>
  <si>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</si>
  <si>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</si>
  <si>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</si>
  <si>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</si>
  <si>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</si>
  <si>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</si>
  <si>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</si>
  <si>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</si>
  <si>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</si>
  <si>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</si>
  <si>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</si>
  <si>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</si>
  <si>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</si>
  <si>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</si>
  <si>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</si>
  <si>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</si>
  <si>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</si>
  <si>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</si>
  <si>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</si>
  <si>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</si>
  <si>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</si>
  <si>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</si>
  <si>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</si>
  <si>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</si>
  <si>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</si>
  <si>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</si>
  <si>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</si>
  <si>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</si>
  <si>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</si>
  <si>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</si>
  <si>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</si>
  <si>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</si>
  <si>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</si>
  <si>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</si>
  <si>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</si>
  <si>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</si>
  <si>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</si>
  <si>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</si>
  <si>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</si>
  <si>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</si>
  <si>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</si>
  <si>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</si>
  <si>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</si>
  <si>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</si>
  <si>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</si>
  <si>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</si>
  <si>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</si>
  <si>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</si>
  <si>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</si>
  <si>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</si>
  <si>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</si>
  <si>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</si>
  <si>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</si>
  <si>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</si>
  <si>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</si>
  <si>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</si>
  <si>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</si>
  <si>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</si>
  <si>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</si>
  <si>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</si>
  <si>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</si>
  <si>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</si>
  <si>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</si>
  <si>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</si>
  <si>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</si>
  <si>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</si>
  <si>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</si>
  <si>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</si>
  <si>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</si>
  <si>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</si>
  <si>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</si>
  <si>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</si>
  <si>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</si>
  <si>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</si>
  <si>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</si>
  <si>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</si>
  <si>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</si>
  <si>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</si>
  <si>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</si>
  <si>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</si>
  <si>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</si>
  <si>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</si>
  <si>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</si>
  <si>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</si>
  <si>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</si>
  <si>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</si>
  <si>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</si>
  <si>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</si>
  <si>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</si>
  <si>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</si>
  <si>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</si>
  <si>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</si>
  <si>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</si>
  <si>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</si>
  <si>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</si>
  <si>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</si>
  <si>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</si>
  <si>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</si>
  <si>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</si>
  <si>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</si>
  <si>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</si>
  <si>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</si>
  <si>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</si>
  <si>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</si>
  <si>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</si>
  <si>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</si>
  <si>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</si>
  <si>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</si>
  <si>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</si>
  <si>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</si>
  <si>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</si>
  <si>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</si>
  <si>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</si>
  <si>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</si>
  <si>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</si>
  <si>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</si>
  <si>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</si>
  <si>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</si>
  <si>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</si>
  <si>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</si>
  <si>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</si>
  <si>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</si>
  <si>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</si>
  <si>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</si>
  <si>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</si>
  <si>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</si>
  <si>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</si>
  <si>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</si>
  <si>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</si>
  <si>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</si>
  <si>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</si>
  <si>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</si>
  <si>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</si>
  <si>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</si>
  <si>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</si>
  <si>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</si>
  <si>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</si>
  <si>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</si>
  <si>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</si>
  <si>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</si>
  <si>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</si>
  <si>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</si>
  <si>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</si>
  <si>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</si>
  <si>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</si>
  <si>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</si>
  <si>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</si>
  <si>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</si>
  <si>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</si>
  <si>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</si>
  <si>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</si>
  <si>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</si>
  <si>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</si>
  <si>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</si>
  <si>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</si>
  <si>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</si>
  <si>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</si>
  <si>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</si>
  <si>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</si>
  <si>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</si>
  <si>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</si>
  <si>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</si>
  <si>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</si>
  <si>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</si>
  <si>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</si>
  <si>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</si>
  <si>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</si>
  <si>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</si>
  <si>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</si>
  <si>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</si>
  <si>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</si>
  <si>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</si>
  <si>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</si>
  <si>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</si>
  <si>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</si>
  <si>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</si>
  <si>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</si>
  <si>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</si>
  <si>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</si>
  <si>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</si>
  <si>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</si>
  <si>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</si>
  <si>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</si>
  <si>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</si>
  <si>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</si>
  <si>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</si>
  <si>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</si>
  <si>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</si>
  <si>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</si>
  <si>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</si>
  <si>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</si>
  <si>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</si>
  <si>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</si>
  <si>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</si>
  <si>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</si>
  <si>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</si>
  <si>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</si>
  <si>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</si>
  <si>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</si>
  <si>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</si>
  <si>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</si>
  <si>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</si>
  <si>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</si>
  <si>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</si>
  <si>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</si>
  <si>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</si>
  <si>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</si>
  <si>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</si>
  <si>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</si>
  <si>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</si>
  <si>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</si>
  <si>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</si>
  <si>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</si>
  <si>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</si>
  <si>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</si>
  <si>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</si>
  <si>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</si>
  <si>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</si>
  <si>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</si>
  <si>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</si>
  <si>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</si>
  <si>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</si>
  <si>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</si>
  <si>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</si>
  <si>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</si>
  <si>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</si>
  <si>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</si>
  <si>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</si>
  <si>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</si>
  <si>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</si>
  <si>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</si>
  <si>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</si>
  <si>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</si>
  <si>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</si>
  <si>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</si>
  <si>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</si>
  <si>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</si>
  <si>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</si>
  <si>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</si>
  <si>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</si>
  <si>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</si>
  <si>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</si>
  <si>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</si>
  <si>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</si>
  <si>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</si>
  <si>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</si>
  <si>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</si>
  <si>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</si>
  <si>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</si>
  <si>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</si>
  <si>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</si>
  <si>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</si>
  <si>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</si>
  <si>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</si>
  <si>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</si>
  <si>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</si>
  <si>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</si>
  <si>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</si>
  <si>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</si>
  <si>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</si>
  <si>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</si>
  <si>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</si>
  <si>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</si>
  <si>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</si>
  <si>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</si>
  <si>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</si>
  <si>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</si>
  <si>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</si>
  <si>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</si>
  <si>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</si>
  <si>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</si>
  <si>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</si>
  <si>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</si>
  <si>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</si>
  <si>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</si>
  <si>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</si>
  <si>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</si>
  <si>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</si>
  <si>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</si>
  <si>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</si>
  <si>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</si>
  <si>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</si>
  <si>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</si>
  <si>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</si>
  <si>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</si>
  <si>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</si>
  <si>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</si>
  <si>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</si>
  <si>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</si>
  <si>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</si>
  <si>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</si>
  <si>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</si>
  <si>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</si>
  <si>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</si>
  <si>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</si>
  <si>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</si>
  <si>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</si>
  <si>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</si>
  <si>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</si>
  <si>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</si>
  <si>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</si>
  <si>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</si>
  <si>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</si>
  <si>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</si>
  <si>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</si>
  <si>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</si>
  <si>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</si>
  <si>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</si>
  <si>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</si>
  <si>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</si>
  <si>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</si>
  <si>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</si>
  <si>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</si>
  <si>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</si>
  <si>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</si>
  <si>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</si>
  <si>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</si>
  <si>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</si>
  <si>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</si>
  <si>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</si>
  <si>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</si>
  <si>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</si>
  <si>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</si>
  <si>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</si>
  <si>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</si>
  <si>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</si>
  <si>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</si>
  <si>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</si>
  <si>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</si>
  <si>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</si>
  <si>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</si>
  <si>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</si>
  <si>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</si>
  <si>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</si>
  <si>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</si>
  <si>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</si>
  <si>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</si>
  <si>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</si>
  <si>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</si>
  <si>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</si>
  <si>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</si>
  <si>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</si>
  <si>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</si>
  <si>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</si>
  <si>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</si>
  <si>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</si>
  <si>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</si>
  <si>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</si>
  <si>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</si>
  <si>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</si>
  <si>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</si>
  <si>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</si>
  <si>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</si>
  <si>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</si>
  <si>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</si>
  <si>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</si>
  <si>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</si>
  <si>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</si>
  <si>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</si>
  <si>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</si>
  <si>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</si>
  <si>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</si>
  <si>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</si>
  <si>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</si>
  <si>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</si>
  <si>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</si>
  <si>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</si>
  <si>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</si>
  <si>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</si>
  <si>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</si>
  <si>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</si>
  <si>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</si>
  <si>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</si>
  <si>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</si>
  <si>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</si>
  <si>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</si>
  <si>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</si>
  <si>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</si>
  <si>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</si>
  <si>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</si>
  <si>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</si>
  <si>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</si>
  <si>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</si>
  <si>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</si>
  <si>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</si>
  <si>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</si>
  <si>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</si>
  <si>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</si>
  <si>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</si>
  <si>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</si>
  <si>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</si>
  <si>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</si>
  <si>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</si>
  <si>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</si>
  <si>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</si>
  <si>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</si>
  <si>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</si>
  <si>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</si>
  <si>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</si>
  <si>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</si>
  <si>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</si>
  <si>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</si>
  <si>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</si>
  <si>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</si>
  <si>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</si>
  <si>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</si>
  <si>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</si>
  <si>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</si>
  <si>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</si>
  <si>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</si>
  <si>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</si>
  <si>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</si>
  <si>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</si>
  <si>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</si>
  <si>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</si>
  <si>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</si>
  <si>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</si>
  <si>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</si>
  <si>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</si>
  <si>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</si>
  <si>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</si>
  <si>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</si>
  <si>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</si>
  <si>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</si>
  <si>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</si>
  <si>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</si>
  <si>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</si>
  <si>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</si>
  <si>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</si>
  <si>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</si>
  <si>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</si>
  <si>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</si>
  <si>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</si>
  <si>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</si>
  <si>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</si>
  <si>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</si>
  <si>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</si>
  <si>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</si>
  <si>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</si>
  <si>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</si>
  <si>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</si>
  <si>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</si>
  <si>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</si>
  <si>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</si>
  <si>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</si>
  <si>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</si>
  <si>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</si>
  <si>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</si>
  <si>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</si>
  <si>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</si>
  <si>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</si>
  <si>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</si>
  <si>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</si>
  <si>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</si>
  <si>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</si>
  <si>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</si>
  <si>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</si>
  <si>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</si>
  <si>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</si>
  <si>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</si>
  <si>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</si>
  <si>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</si>
  <si>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</si>
  <si>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</si>
  <si>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</si>
  <si>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</si>
  <si>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</si>
  <si>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</si>
  <si>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</si>
  <si>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</si>
  <si>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</si>
  <si>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</si>
  <si>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</si>
  <si>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</si>
  <si>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</si>
  <si>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</si>
  <si>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</si>
  <si>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</si>
  <si>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</si>
  <si>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</si>
  <si>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</si>
  <si>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</si>
  <si>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</si>
  <si>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</si>
  <si>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</si>
  <si>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</si>
  <si>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</si>
  <si>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</si>
  <si>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</si>
  <si>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</si>
  <si>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</si>
  <si>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</si>
  <si>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</si>
  <si>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</si>
  <si>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</si>
  <si>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</si>
  <si>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</si>
  <si>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</si>
  <si>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</si>
  <si>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</si>
  <si>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</si>
  <si>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</si>
  <si>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</si>
  <si>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</si>
  <si>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</si>
  <si>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</si>
  <si>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</si>
  <si>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</si>
  <si>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</si>
  <si>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</si>
  <si>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</si>
  <si>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</si>
  <si>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</si>
  <si>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</si>
  <si>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</si>
  <si>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</si>
  <si>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</si>
  <si>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</si>
  <si>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</si>
  <si>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</si>
  <si>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</si>
  <si>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</si>
  <si>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</si>
  <si>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</si>
  <si>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</si>
  <si>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</si>
  <si>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</si>
  <si>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</si>
  <si>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</si>
  <si>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</si>
  <si>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</si>
  <si>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</si>
  <si>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</si>
  <si>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</si>
  <si>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</si>
  <si>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</si>
  <si>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</si>
  <si>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</si>
  <si>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</si>
  <si>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</si>
  <si>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</si>
  <si>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</si>
  <si>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</si>
  <si>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</si>
  <si>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</si>
  <si>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</si>
  <si>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</si>
  <si>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</si>
  <si>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</si>
  <si>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</si>
  <si>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</si>
  <si>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</si>
  <si>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</si>
  <si>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</si>
  <si>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</si>
  <si>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</si>
  <si>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</si>
  <si>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</si>
  <si>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</si>
  <si>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</si>
  <si>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</si>
  <si>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</si>
  <si>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</si>
  <si>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</si>
  <si>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</si>
  <si>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</si>
  <si>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</si>
  <si>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</si>
  <si>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</si>
  <si>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</si>
  <si>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</si>
  <si>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</si>
  <si>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</si>
  <si>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</si>
  <si>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</si>
  <si>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</si>
  <si>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</si>
  <si>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</si>
  <si>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</si>
  <si>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</si>
  <si>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</si>
  <si>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</si>
  <si>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</si>
  <si>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</si>
  <si>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</si>
  <si>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</si>
  <si>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</si>
  <si>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</si>
  <si>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</si>
  <si>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</si>
  <si>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</si>
  <si>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</si>
  <si>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</si>
  <si>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</si>
  <si>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</si>
  <si>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</si>
  <si>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</si>
  <si>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</si>
  <si>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</si>
  <si>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</si>
  <si>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</si>
  <si>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</si>
  <si>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</si>
  <si>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</si>
  <si>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</si>
  <si>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</si>
  <si>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</si>
  <si>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</si>
  <si>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</si>
  <si>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</si>
  <si>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</si>
  <si>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</si>
  <si>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</si>
  <si>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</si>
  <si>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</si>
  <si>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</si>
  <si>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</si>
  <si>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</si>
  <si>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</si>
  <si>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</si>
  <si>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</si>
  <si>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</si>
  <si>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</si>
  <si>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</si>
  <si>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</si>
  <si>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</si>
  <si>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</si>
  <si>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</si>
  <si>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</si>
  <si>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</si>
  <si>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</si>
  <si>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</si>
  <si>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</si>
  <si>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</si>
  <si>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</si>
  <si>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</si>
  <si>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</si>
  <si>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</si>
  <si>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</si>
  <si>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</si>
  <si>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</si>
  <si>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</si>
  <si>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</si>
  <si>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</si>
  <si>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</si>
  <si>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</si>
  <si>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</si>
  <si>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</si>
  <si>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</si>
  <si>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</si>
  <si>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</si>
  <si>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</si>
  <si>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</si>
  <si>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</si>
  <si>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</si>
  <si>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</si>
  <si>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</si>
  <si>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</si>
  <si>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</si>
  <si>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</si>
  <si>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</si>
  <si>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</si>
  <si>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</si>
  <si>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</si>
  <si>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</si>
  <si>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</si>
  <si>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</si>
  <si>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</si>
  <si>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</si>
  <si>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</si>
  <si>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</si>
  <si>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</si>
  <si>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</si>
  <si>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</si>
  <si>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</si>
  <si>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</si>
  <si>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</si>
  <si>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</si>
  <si>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</si>
  <si>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</si>
  <si>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</si>
  <si>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</si>
  <si>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</si>
  <si>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</si>
  <si>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</si>
  <si>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</si>
  <si>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</si>
  <si>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</si>
  <si>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</si>
  <si>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</si>
  <si>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</si>
  <si>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</si>
  <si>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</si>
  <si>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</si>
  <si>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</si>
  <si>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</si>
  <si>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</si>
  <si>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</si>
  <si>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</si>
  <si>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</si>
  <si>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</si>
  <si>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</si>
  <si>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</si>
  <si>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</si>
  <si>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</si>
  <si>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</si>
  <si>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</si>
  <si>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</si>
  <si>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</si>
  <si>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</si>
  <si>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</si>
  <si>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</si>
  <si>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</si>
  <si>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</si>
  <si>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</si>
  <si>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</si>
  <si>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</si>
  <si>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</si>
  <si>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</si>
  <si>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</si>
  <si>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</si>
  <si>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</si>
  <si>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</si>
  <si>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</si>
  <si>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</si>
  <si>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</si>
  <si>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</si>
  <si>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</si>
  <si>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</si>
  <si>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</si>
  <si>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</si>
  <si>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</si>
  <si>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</si>
  <si>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</si>
  <si>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</si>
  <si>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</si>
  <si>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</si>
  <si>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</si>
  <si>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</si>
  <si>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</si>
  <si>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</si>
  <si>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</si>
  <si>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</si>
  <si>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</si>
  <si>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</si>
  <si>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</si>
  <si>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</si>
  <si>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</si>
  <si>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</si>
  <si>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</si>
  <si>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</si>
  <si>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</si>
  <si>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</si>
  <si>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</si>
  <si>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</si>
  <si>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</si>
  <si>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</si>
  <si>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</si>
  <si>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</si>
  <si>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</si>
  <si>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</si>
  <si>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</si>
  <si>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</si>
  <si>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</si>
  <si>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</si>
  <si>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</si>
  <si>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</si>
  <si>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</si>
  <si>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</si>
  <si>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</si>
  <si>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</si>
  <si>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</si>
  <si>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</si>
  <si>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</si>
  <si>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</si>
  <si>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</si>
  <si>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</si>
  <si>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</si>
  <si>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</si>
  <si>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</si>
  <si>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</si>
  <si>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</si>
  <si>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</si>
  <si>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</si>
  <si>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</si>
  <si>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</si>
  <si>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</si>
  <si>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</si>
  <si>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</si>
  <si>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</si>
  <si>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</si>
  <si>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</si>
  <si>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</si>
  <si>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</si>
  <si>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</si>
  <si>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</si>
  <si>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</si>
  <si>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</si>
  <si>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</si>
  <si>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</si>
  <si>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</si>
  <si>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</si>
  <si>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</si>
  <si>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</si>
  <si>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</si>
  <si>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</si>
  <si>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</si>
  <si>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</si>
  <si>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</si>
  <si>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</si>
  <si>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</si>
  <si>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</si>
  <si>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</si>
  <si>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</si>
  <si>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</si>
  <si>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</si>
  <si>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</si>
  <si>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</si>
  <si>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</si>
  <si>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</si>
  <si>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</si>
  <si>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</si>
  <si>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</si>
  <si>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</si>
  <si>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</si>
  <si>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</si>
  <si>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</si>
  <si>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</si>
  <si>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</si>
  <si>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</si>
  <si>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</si>
  <si>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</si>
  <si>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</si>
  <si>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</si>
  <si>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</si>
  <si>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</si>
  <si>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</si>
  <si>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</si>
  <si>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</si>
  <si>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</si>
  <si>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</si>
  <si>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</si>
  <si>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</si>
  <si>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</si>
  <si>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</si>
  <si>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</si>
  <si>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</si>
  <si>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</si>
  <si>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</si>
  <si>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</si>
  <si>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</si>
  <si>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</si>
  <si>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</si>
  <si>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</si>
  <si>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</si>
  <si>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</si>
  <si>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</si>
  <si>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</si>
  <si>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</si>
  <si>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</si>
  <si>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</si>
  <si>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</si>
  <si>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</si>
  <si>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</si>
  <si>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</si>
  <si>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</si>
  <si>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</si>
  <si>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</si>
  <si>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</si>
  <si>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</si>
  <si>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</si>
  <si>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</si>
  <si>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</si>
  <si>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</si>
  <si>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</si>
  <si>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</si>
  <si>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</si>
  <si>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</si>
  <si>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</si>
  <si>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</si>
  <si>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</si>
  <si>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</si>
  <si>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</si>
  <si>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</si>
  <si>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</si>
  <si>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</si>
  <si>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</si>
  <si>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</si>
  <si>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</si>
  <si>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</si>
  <si>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</si>
  <si>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</si>
  <si>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</si>
  <si>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</si>
  <si>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</si>
  <si>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</si>
  <si>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</si>
  <si>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</si>
  <si>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</si>
  <si>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</si>
  <si>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</si>
  <si>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</si>
  <si>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</si>
  <si>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</si>
  <si>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</si>
  <si>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</si>
  <si>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</si>
  <si>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</si>
  <si>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</si>
  <si>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</si>
  <si>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</si>
  <si>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</si>
  <si>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</si>
  <si>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</si>
  <si>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</si>
  <si>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</si>
  <si>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</si>
  <si>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</si>
  <si>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</si>
  <si>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</si>
  <si>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</si>
  <si>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</si>
  <si>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</si>
  <si>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</si>
  <si>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</si>
  <si>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</si>
  <si>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</si>
  <si>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</si>
  <si>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</si>
  <si>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</si>
  <si>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</si>
  <si>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</si>
  <si>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</si>
  <si>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</si>
  <si>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</si>
  <si>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</si>
  <si>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</si>
  <si>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</si>
  <si>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</si>
  <si>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</si>
  <si>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</si>
  <si>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</si>
  <si>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</si>
  <si>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</si>
  <si>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</si>
  <si>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</si>
  <si>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</si>
  <si>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</si>
  <si>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</si>
  <si>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</si>
  <si>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</si>
  <si>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</si>
  <si>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</si>
  <si>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</si>
  <si>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</si>
  <si>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</si>
  <si>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</si>
  <si>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</si>
  <si>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</si>
  <si>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</si>
  <si>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</si>
  <si>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</si>
  <si>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</si>
  <si>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</si>
  <si>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</si>
  <si>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</si>
  <si>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</si>
  <si>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</si>
  <si>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</si>
  <si>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</si>
  <si>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</si>
  <si>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</si>
  <si>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</si>
  <si>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</si>
  <si>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</si>
  <si>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</si>
  <si>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</si>
  <si>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</si>
  <si>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</si>
  <si>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</si>
  <si>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</si>
  <si>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</si>
  <si>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</si>
  <si>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</si>
  <si>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</si>
  <si>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</si>
  <si>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</si>
  <si>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</si>
  <si>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</si>
  <si>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</si>
  <si>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</si>
  <si>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</si>
  <si>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</si>
  <si>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</si>
  <si>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</si>
  <si>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</si>
  <si>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</si>
  <si>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</si>
  <si>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</si>
  <si>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</si>
  <si>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</si>
  <si>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</si>
  <si>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</si>
  <si>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</si>
  <si>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</si>
  <si>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</si>
  <si>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</si>
  <si>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</si>
  <si>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</si>
  <si>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</si>
  <si>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</si>
  <si>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</si>
  <si>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</si>
  <si>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</si>
  <si>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</si>
  <si>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</si>
  <si>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</si>
  <si>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</si>
  <si>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</si>
  <si>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</si>
  <si>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</si>
  <si>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</si>
  <si>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</si>
  <si>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</si>
  <si>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</si>
  <si>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</si>
  <si>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</si>
  <si>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</si>
  <si>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</si>
  <si>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</si>
  <si>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</si>
  <si>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</si>
  <si>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</si>
  <si>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</si>
  <si>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</si>
  <si>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</si>
  <si>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</si>
  <si>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</si>
  <si>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</si>
  <si>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</si>
  <si>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</si>
  <si>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</si>
  <si>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</si>
  <si>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</si>
  <si>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</si>
  <si>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</si>
  <si>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</si>
  <si>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</si>
  <si>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</si>
  <si>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</si>
  <si>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</si>
  <si>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</si>
  <si>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</si>
  <si>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</si>
  <si>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</si>
  <si>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</si>
  <si>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</si>
  <si>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</si>
  <si>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</si>
  <si>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</si>
  <si>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</si>
  <si>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</si>
  <si>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</si>
  <si>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</si>
  <si>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</si>
  <si>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</si>
  <si>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</si>
  <si>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</si>
  <si>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</si>
  <si>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</si>
  <si>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</si>
  <si>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</si>
  <si>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</si>
  <si>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</si>
  <si>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</si>
  <si>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</si>
  <si>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</si>
  <si>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</si>
  <si>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</si>
  <si>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</si>
  <si>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</si>
  <si>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</si>
  <si>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</si>
  <si>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</si>
  <si>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</si>
  <si>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</si>
  <si>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</si>
  <si>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</si>
  <si>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</si>
  <si>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</si>
  <si>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</si>
  <si>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</si>
  <si>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</si>
  <si>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</si>
  <si>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</si>
  <si>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</si>
  <si>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</si>
  <si>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</si>
  <si>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</si>
  <si>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</si>
  <si>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</si>
  <si>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</si>
  <si>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</si>
  <si>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</si>
  <si>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</si>
  <si>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</si>
  <si>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</si>
  <si>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</si>
  <si>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</si>
  <si>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</si>
  <si>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</si>
  <si>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</si>
  <si>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</si>
  <si>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</si>
  <si>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</si>
  <si>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</si>
  <si>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</si>
  <si>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</si>
  <si>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</si>
  <si>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</si>
  <si>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</si>
  <si>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</si>
  <si>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</si>
  <si>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</si>
  <si>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</si>
  <si>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</si>
  <si>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</si>
  <si>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</si>
  <si>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</si>
  <si>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</si>
  <si>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</si>
  <si>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</si>
  <si>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</si>
  <si>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</si>
  <si>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</si>
  <si>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</si>
  <si>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</si>
  <si>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</si>
  <si>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</si>
  <si>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</si>
  <si>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</si>
  <si>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</si>
  <si>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</si>
  <si>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</si>
  <si>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</si>
  <si>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</si>
  <si>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</si>
  <si>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</si>
  <si>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</si>
  <si>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</si>
  <si>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</si>
  <si>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</si>
  <si>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</si>
  <si>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</si>
  <si>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</si>
  <si>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</si>
  <si>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</si>
  <si>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</si>
  <si>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</si>
  <si>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</si>
  <si>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</si>
  <si>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</si>
  <si>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</si>
  <si>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</si>
  <si>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</si>
  <si>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</si>
  <si>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</si>
  <si>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</si>
  <si>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</si>
  <si>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</si>
  <si>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</si>
  <si>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</si>
  <si>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</si>
  <si>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</si>
  <si>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</si>
  <si>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</si>
  <si>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</si>
  <si>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</si>
  <si>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</si>
  <si>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</si>
  <si>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</si>
  <si>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</si>
  <si>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</si>
  <si>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</si>
  <si>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</si>
  <si>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</si>
  <si>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</si>
  <si>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</si>
  <si>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</si>
  <si>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</si>
  <si>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</si>
  <si>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</si>
  <si>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</si>
  <si>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</si>
  <si>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</si>
  <si>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</si>
  <si>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</si>
  <si>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</si>
  <si>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</si>
  <si>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</si>
  <si>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</si>
  <si>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</si>
  <si>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</si>
  <si>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</si>
  <si>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</si>
  <si>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</si>
  <si>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</si>
  <si>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</si>
  <si>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</si>
  <si>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</si>
  <si>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</si>
  <si>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</si>
  <si>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</si>
  <si>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</si>
  <si>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</si>
  <si>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</si>
  <si>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</si>
  <si>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</si>
  <si>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</si>
  <si>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</si>
  <si>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</si>
  <si>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</si>
  <si>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</si>
  <si>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</si>
  <si>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</si>
  <si>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</si>
  <si>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</si>
  <si>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</si>
  <si>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</si>
  <si>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</si>
  <si>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</si>
  <si>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</si>
  <si>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</si>
  <si>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</si>
  <si>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</si>
  <si>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</si>
  <si>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</si>
  <si>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</si>
  <si>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</si>
  <si>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</si>
  <si>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</si>
  <si>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</si>
  <si>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</si>
  <si>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</si>
  <si>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</si>
  <si>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</si>
  <si>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</si>
  <si>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</si>
  <si>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</si>
  <si>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</si>
  <si>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</si>
  <si>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</si>
  <si>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</si>
  <si>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</si>
  <si>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</si>
  <si>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</si>
  <si>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</si>
  <si>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</si>
  <si>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</si>
  <si>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</si>
  <si>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</si>
  <si>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</si>
  <si>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</si>
  <si>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</si>
  <si>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</si>
  <si>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</si>
  <si>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</si>
  <si>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</si>
  <si>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</si>
  <si>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</si>
  <si>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</si>
  <si>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</si>
  <si>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</si>
  <si>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</si>
  <si>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</si>
  <si>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</si>
  <si>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</si>
  <si>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</si>
  <si>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</si>
  <si>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</si>
  <si>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</si>
  <si>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</si>
  <si>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</si>
  <si>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</si>
  <si>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</si>
  <si>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</si>
  <si>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</si>
  <si>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</si>
  <si>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</si>
  <si>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</si>
  <si>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</si>
  <si>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</si>
  <si>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</si>
  <si>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</si>
  <si>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</si>
  <si>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</si>
  <si>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</si>
  <si>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</si>
  <si>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</si>
  <si>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</si>
  <si>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</si>
  <si>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</si>
  <si>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</si>
  <si>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</si>
  <si>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</si>
  <si>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</si>
  <si>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</si>
  <si>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</si>
  <si>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</si>
  <si>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</si>
  <si>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</si>
  <si>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</si>
  <si>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</si>
  <si>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</si>
  <si>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</si>
  <si>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</si>
  <si>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</si>
  <si>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</si>
  <si>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</si>
  <si>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</si>
  <si>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</si>
  <si>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</si>
  <si>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</si>
  <si>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</si>
  <si>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</si>
  <si>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</si>
  <si>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</si>
  <si>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</si>
  <si>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</si>
  <si>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</si>
  <si>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</si>
  <si>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</si>
  <si>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</si>
  <si>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</si>
  <si>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</si>
  <si>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</si>
  <si>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</si>
  <si>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</si>
  <si>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</si>
  <si>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</si>
  <si>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</si>
  <si>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</si>
  <si>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</si>
  <si>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</si>
  <si>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</si>
  <si>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</si>
  <si>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</si>
  <si>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</si>
  <si>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</si>
  <si>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</si>
  <si>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</si>
  <si>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</si>
  <si>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</si>
  <si>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</si>
  <si>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</si>
  <si>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</si>
  <si>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</si>
  <si>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</si>
  <si>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</si>
  <si>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</si>
  <si>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</si>
  <si>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</si>
  <si>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</si>
  <si>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</si>
  <si>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</si>
  <si>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</si>
  <si>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</si>
  <si>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</si>
  <si>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</si>
  <si>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</si>
  <si>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</si>
  <si>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</si>
  <si>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</si>
  <si>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</si>
  <si>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</si>
  <si>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</si>
  <si>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</si>
  <si>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</si>
  <si>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</si>
  <si>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</si>
  <si>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</si>
  <si>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</si>
  <si>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</si>
  <si>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</si>
  <si>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</si>
  <si>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</si>
  <si>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</si>
  <si>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</si>
  <si>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</si>
  <si>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</si>
  <si>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</si>
  <si>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</si>
  <si>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</si>
  <si>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</si>
  <si>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</si>
  <si>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</si>
  <si>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</si>
  <si>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</si>
  <si>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</si>
  <si>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</si>
  <si>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</si>
  <si>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</si>
  <si>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</si>
  <si>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</si>
  <si>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</si>
  <si>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</si>
  <si>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</si>
  <si>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</si>
  <si>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</si>
  <si>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</si>
  <si>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</si>
  <si>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</si>
  <si>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</si>
  <si>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</si>
  <si>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</si>
  <si>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</si>
  <si>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</si>
  <si>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</si>
  <si>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</si>
  <si>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</si>
  <si>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</si>
  <si>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</si>
  <si>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</si>
  <si>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</si>
  <si>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</si>
  <si>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</si>
  <si>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</si>
  <si>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</si>
  <si>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</si>
  <si>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</si>
  <si>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</si>
  <si>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</si>
  <si>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</si>
  <si>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</si>
  <si>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</si>
  <si>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</si>
  <si>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</si>
  <si>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</si>
  <si>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</si>
  <si>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</si>
  <si>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</si>
  <si>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</si>
  <si>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</si>
  <si>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</si>
  <si>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</si>
  <si>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</si>
  <si>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</si>
  <si>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</si>
  <si>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</si>
  <si>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</si>
  <si>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</si>
  <si>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</si>
  <si>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</si>
  <si>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</si>
  <si>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</si>
  <si>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</si>
  <si>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</si>
  <si>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</si>
  <si>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</si>
  <si>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</si>
  <si>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</si>
  <si>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</si>
  <si>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</si>
  <si>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</si>
  <si>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</si>
  <si>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</si>
  <si>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</si>
  <si>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</si>
  <si>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</si>
  <si>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</si>
  <si>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</si>
  <si>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</si>
  <si>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</si>
  <si>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</si>
  <si>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</si>
  <si>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</si>
  <si>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</si>
  <si>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</si>
  <si>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</si>
  <si>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</si>
  <si>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</si>
  <si>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</si>
  <si>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</si>
  <si>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</si>
  <si>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</si>
  <si>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</si>
  <si>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</si>
  <si>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</si>
  <si>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</si>
  <si>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</si>
  <si>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</si>
  <si>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</si>
  <si>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</si>
  <si>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</si>
  <si>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</si>
  <si>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</si>
  <si>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</si>
  <si>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</si>
  <si>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</si>
  <si>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</si>
  <si>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</si>
  <si>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</si>
  <si>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</si>
  <si>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</si>
  <si>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</si>
  <si>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</si>
  <si>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</si>
  <si>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</si>
  <si>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</si>
  <si>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</si>
  <si>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</si>
  <si>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</si>
  <si>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</si>
  <si>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</si>
  <si>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</si>
  <si>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</si>
  <si>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</si>
  <si>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</si>
  <si>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</si>
  <si>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</si>
  <si>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</si>
  <si>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</si>
  <si>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</si>
  <si>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</si>
  <si>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</si>
  <si>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</si>
  <si>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</si>
  <si>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</si>
  <si>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</si>
  <si>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</si>
  <si>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</si>
  <si>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</si>
  <si>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</si>
  <si>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</si>
  <si>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</si>
  <si>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</si>
  <si>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</si>
  <si>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</si>
  <si>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</si>
  <si>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</si>
  <si>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</si>
  <si>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</si>
  <si>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</si>
  <si>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</si>
  <si>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</si>
  <si>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</si>
  <si>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</si>
  <si>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</si>
  <si>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</si>
  <si>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</si>
  <si>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</si>
  <si>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</si>
  <si>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</si>
  <si>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</si>
  <si>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</si>
  <si>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</si>
  <si>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</si>
  <si>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</si>
  <si>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</si>
  <si>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</si>
  <si>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</si>
  <si>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</si>
  <si>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</si>
  <si>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</si>
  <si>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</si>
  <si>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</si>
  <si>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</si>
  <si>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</si>
  <si>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</si>
  <si>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</si>
  <si>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</si>
  <si>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</si>
  <si>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</si>
  <si>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</si>
  <si>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</si>
  <si>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</si>
  <si>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</si>
  <si>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</si>
  <si>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</si>
  <si>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</si>
  <si>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</si>
  <si>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</si>
  <si>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</si>
  <si>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</si>
  <si>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</si>
  <si>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</si>
  <si>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</si>
  <si>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</si>
  <si>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</si>
  <si>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</si>
  <si>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</si>
  <si>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</si>
  <si>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</si>
  <si>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</si>
  <si>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</si>
  <si>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</si>
  <si>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</si>
  <si>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</si>
  <si>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</si>
  <si>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</si>
  <si>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</si>
  <si>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</si>
  <si>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</si>
  <si>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</si>
  <si>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</si>
  <si>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</si>
  <si>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</si>
  <si>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</si>
  <si>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</si>
  <si>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</si>
  <si>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</si>
  <si>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</si>
  <si>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</si>
  <si>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</si>
  <si>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</si>
  <si>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</si>
  <si>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</si>
  <si>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</si>
  <si>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</si>
  <si>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</si>
  <si>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</si>
  <si>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</si>
  <si>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</si>
  <si>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</si>
  <si>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</si>
  <si>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</si>
  <si>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</si>
  <si>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</si>
  <si>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</si>
  <si>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</si>
  <si>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</si>
  <si>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</si>
  <si>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</si>
  <si>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</si>
  <si>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</si>
  <si>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</si>
  <si>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</si>
  <si>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</si>
  <si>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</si>
  <si>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</si>
  <si>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</si>
  <si>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</si>
  <si>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</si>
  <si>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</si>
  <si>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</si>
  <si>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</si>
  <si>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</si>
  <si>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</si>
  <si>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</si>
  <si>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</si>
  <si>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</si>
  <si>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</si>
  <si>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</si>
  <si>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</si>
  <si>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</si>
  <si>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</si>
  <si>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</si>
  <si>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</si>
  <si>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</si>
  <si>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</si>
  <si>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</si>
  <si>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</si>
  <si>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</si>
  <si>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</si>
  <si>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</si>
  <si>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</si>
  <si>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</si>
  <si>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</si>
  <si>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</si>
  <si>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</si>
  <si>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</si>
  <si>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</si>
  <si>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</si>
  <si>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</si>
  <si>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</si>
  <si>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</si>
  <si>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</si>
  <si>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</si>
  <si>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</si>
  <si>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</si>
  <si>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</si>
  <si>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</si>
  <si>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</si>
  <si>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</si>
  <si>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</si>
  <si>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</si>
  <si>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</si>
  <si>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</si>
  <si>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</si>
  <si>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</si>
  <si>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</si>
  <si>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</si>
  <si>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</si>
  <si>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</si>
  <si>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</si>
  <si>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</si>
  <si>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</si>
  <si>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</si>
  <si>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</si>
  <si>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</si>
  <si>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</si>
  <si>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</si>
  <si>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</si>
  <si>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</si>
  <si>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</si>
  <si>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</si>
  <si>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</si>
  <si>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</si>
  <si>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</si>
  <si>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</si>
  <si>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</si>
  <si>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</si>
  <si>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</si>
  <si>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</si>
  <si>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</si>
  <si>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</si>
  <si>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</si>
  <si>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</si>
  <si>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</si>
  <si>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</si>
  <si>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</si>
  <si>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</si>
  <si>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</si>
  <si>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</si>
  <si>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</si>
  <si>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</si>
  <si>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</si>
  <si>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</si>
  <si>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</si>
  <si>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</si>
  <si>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</si>
  <si>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</si>
  <si>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</si>
  <si>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</si>
  <si>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</si>
  <si>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</si>
  <si>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</si>
  <si>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</si>
  <si>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</si>
  <si>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</si>
  <si>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</si>
  <si>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</si>
  <si>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</si>
  <si>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</si>
  <si>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</si>
  <si>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</si>
  <si>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</si>
  <si>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</si>
  <si>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</si>
  <si>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</si>
  <si>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</si>
  <si>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</si>
  <si>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</si>
  <si>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</si>
  <si>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</si>
  <si>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</si>
  <si>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</si>
  <si>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</si>
  <si>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</si>
  <si>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</si>
  <si>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</si>
  <si>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</si>
  <si>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</si>
  <si>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</si>
  <si>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</si>
  <si>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</si>
  <si>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</si>
  <si>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</si>
  <si>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</si>
  <si>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</si>
  <si>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</si>
  <si>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</si>
  <si>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</si>
  <si>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</si>
  <si>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</si>
  <si>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</si>
  <si>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</si>
  <si>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</si>
  <si>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</si>
  <si>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</si>
  <si>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</si>
  <si>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</si>
  <si>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</si>
  <si>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</si>
  <si>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</si>
  <si>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</si>
  <si>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</si>
  <si>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</si>
  <si>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</si>
  <si>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</si>
  <si>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</si>
  <si>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</si>
  <si>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</si>
  <si>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</si>
  <si>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</si>
  <si>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</si>
  <si>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</si>
  <si>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</si>
  <si>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</si>
  <si>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</si>
  <si>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</si>
  <si>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</si>
  <si>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</si>
  <si>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</si>
  <si>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</si>
  <si>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</si>
  <si>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</si>
  <si>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</si>
  <si>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</si>
  <si>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</si>
  <si>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</si>
  <si>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</si>
  <si>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</si>
  <si>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</si>
  <si>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</si>
  <si>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</si>
  <si>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</si>
  <si>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</si>
  <si>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</si>
  <si>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</si>
  <si>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</si>
  <si>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</si>
  <si>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</si>
  <si>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</si>
  <si>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</si>
  <si>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</si>
  <si>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</si>
  <si>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</si>
  <si>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</si>
  <si>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</si>
  <si>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</si>
  <si>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</si>
  <si>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</si>
  <si>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</si>
  <si>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</si>
  <si>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</si>
  <si>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</si>
  <si>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</si>
  <si>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</si>
  <si>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</si>
  <si>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</si>
  <si>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</si>
  <si>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</si>
  <si>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</si>
  <si>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</si>
  <si>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</si>
  <si>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</si>
  <si>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</si>
  <si>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</si>
  <si>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</si>
  <si>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</si>
  <si>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</si>
  <si>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</si>
  <si>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</si>
  <si>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</si>
  <si>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</si>
  <si>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</si>
  <si>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</si>
  <si>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</si>
  <si>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</si>
  <si>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</si>
  <si>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</si>
  <si>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</si>
  <si>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</si>
  <si>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</si>
  <si>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</si>
  <si>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</si>
  <si>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</si>
  <si>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</si>
  <si>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</si>
  <si>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</si>
  <si>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</si>
  <si>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</si>
  <si>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</si>
  <si>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</si>
  <si>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</si>
  <si>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</si>
  <si>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</si>
  <si>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</si>
  <si>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</si>
  <si>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</si>
  <si>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</si>
  <si>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</si>
  <si>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</si>
  <si>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</si>
  <si>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</si>
  <si>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</si>
  <si>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</si>
  <si>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</si>
  <si>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</si>
  <si>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</si>
  <si>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</si>
  <si>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</si>
  <si>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</si>
  <si>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</si>
  <si>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</si>
  <si>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</si>
  <si>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</si>
  <si>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</si>
  <si>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</si>
  <si>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</si>
  <si>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</si>
  <si>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</si>
  <si>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</si>
  <si>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</si>
  <si>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</si>
  <si>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</si>
  <si>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</si>
  <si>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</si>
  <si>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</si>
  <si>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</si>
  <si>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</si>
  <si>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</si>
  <si>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</si>
  <si>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</si>
  <si>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</si>
  <si>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</si>
  <si>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</si>
  <si>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</si>
  <si>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</si>
  <si>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</si>
  <si>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</si>
  <si>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</si>
  <si>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</si>
  <si>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</si>
  <si>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</si>
  <si>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</si>
  <si>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</si>
  <si>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</si>
  <si>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</si>
  <si>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</si>
  <si>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</si>
  <si>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</si>
  <si>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</si>
  <si>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</si>
  <si>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</si>
  <si>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</si>
  <si>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</si>
  <si>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</si>
  <si>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</si>
  <si>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</si>
  <si>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</si>
  <si>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</si>
  <si>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</si>
  <si>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</si>
  <si>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</si>
  <si>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</si>
  <si>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</si>
  <si>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</si>
  <si>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</si>
  <si>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</si>
  <si>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</si>
  <si>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</si>
  <si>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</si>
  <si>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</si>
  <si>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</si>
  <si>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</si>
  <si>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</si>
  <si>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</si>
  <si>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</si>
  <si>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</si>
  <si>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</si>
  <si>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</si>
  <si>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</si>
  <si>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</si>
  <si>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</si>
  <si>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</si>
  <si>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</si>
  <si>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</si>
  <si>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</si>
  <si>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</si>
  <si>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</si>
  <si>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</si>
  <si>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</si>
  <si>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</si>
  <si>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</si>
  <si>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</si>
  <si>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</si>
  <si>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</si>
  <si>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</si>
  <si>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</si>
  <si>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</si>
  <si>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</si>
  <si>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</si>
  <si>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</si>
  <si>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</si>
  <si>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</si>
  <si>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</si>
  <si>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</si>
  <si>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</si>
  <si>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</si>
  <si>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</si>
  <si>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</si>
  <si>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</si>
  <si>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</si>
  <si>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</si>
  <si>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</si>
  <si>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</si>
  <si>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</si>
  <si>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</si>
  <si>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</si>
  <si>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</si>
  <si>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</si>
  <si>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</si>
  <si>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</si>
  <si>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</si>
  <si>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</si>
  <si>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</si>
  <si>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</si>
  <si>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</si>
  <si>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</si>
  <si>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</si>
  <si>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</si>
  <si>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</si>
  <si>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</si>
  <si>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</si>
  <si>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</si>
  <si>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</si>
  <si>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</si>
  <si>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</si>
  <si>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</si>
  <si>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</si>
  <si>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</si>
  <si>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</si>
  <si>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</si>
  <si>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</si>
  <si>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</si>
  <si>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</si>
  <si>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</si>
  <si>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</si>
  <si>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</si>
  <si>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</si>
  <si>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</si>
  <si>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</si>
  <si>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</si>
  <si>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</si>
  <si>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</si>
  <si>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</si>
  <si>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</si>
  <si>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</si>
  <si>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</si>
  <si>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</si>
  <si>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</si>
  <si>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</si>
  <si>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</si>
  <si>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</si>
  <si>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</si>
  <si>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</si>
  <si>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</si>
  <si>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</si>
  <si>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</si>
  <si>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</si>
  <si>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</si>
  <si>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</si>
  <si>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</si>
  <si>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</si>
  <si>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</si>
  <si>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</si>
  <si>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</si>
  <si>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</si>
  <si>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</si>
  <si>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</si>
  <si>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</si>
  <si>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</si>
  <si>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</si>
  <si>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</si>
  <si>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</si>
  <si>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</si>
  <si>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</si>
  <si>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</si>
  <si>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</si>
  <si>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</si>
  <si>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</si>
  <si>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</si>
  <si>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</si>
  <si>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</si>
  <si>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</si>
  <si>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</si>
  <si>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</si>
  <si>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</si>
  <si>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</si>
  <si>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</si>
  <si>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</si>
  <si>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</si>
  <si>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</si>
  <si>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</si>
  <si>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</si>
  <si>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</si>
  <si>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</si>
  <si>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</si>
  <si>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</si>
  <si>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</si>
  <si>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</si>
  <si>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</si>
  <si>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</si>
  <si>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</si>
  <si>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</si>
  <si>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</si>
  <si>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</si>
  <si>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</si>
  <si>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</si>
  <si>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</si>
  <si>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</si>
  <si>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</si>
  <si>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</si>
  <si>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</si>
  <si>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</si>
  <si>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</si>
  <si>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</si>
  <si>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</si>
  <si>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</si>
  <si>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</si>
  <si>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</si>
  <si>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</si>
  <si>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</si>
  <si>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</si>
  <si>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</si>
  <si>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</si>
  <si>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</si>
  <si>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</si>
  <si>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</si>
  <si>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</si>
  <si>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</si>
  <si>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</si>
  <si>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</si>
  <si>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</si>
  <si>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</si>
  <si>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</si>
  <si>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</si>
  <si>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</si>
  <si>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</si>
  <si>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</si>
  <si>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</si>
  <si>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</si>
  <si>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</si>
  <si>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</si>
  <si>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</si>
  <si>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</si>
  <si>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</si>
  <si>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</si>
  <si>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</si>
  <si>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</si>
  <si>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</si>
  <si>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</si>
  <si>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</si>
  <si>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</si>
  <si>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</si>
  <si>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</si>
  <si>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</si>
  <si>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</si>
  <si>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</si>
  <si>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</si>
  <si>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</si>
  <si>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</si>
  <si>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</si>
  <si>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</si>
  <si>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</si>
  <si>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</si>
  <si>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</si>
  <si>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</si>
  <si>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</si>
  <si>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</si>
  <si>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</si>
  <si>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</si>
  <si>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</si>
  <si>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</si>
  <si>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</si>
  <si>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</si>
  <si>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</si>
  <si>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</si>
  <si>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</si>
  <si>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</si>
  <si>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</si>
  <si>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</si>
  <si>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</si>
  <si>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</si>
  <si>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</si>
  <si>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</si>
  <si>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</si>
  <si>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</si>
  <si>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</si>
  <si>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</si>
  <si>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</si>
  <si>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</si>
  <si>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</si>
  <si>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</si>
  <si>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</si>
  <si>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</si>
  <si>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</si>
  <si>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</si>
  <si>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</si>
  <si>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</si>
  <si>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</si>
  <si>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</si>
  <si>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</si>
  <si>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</si>
  <si>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</si>
  <si>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</si>
  <si>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</si>
  <si>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</si>
  <si>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</si>
  <si>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</si>
  <si>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</si>
  <si>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</si>
  <si>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</si>
  <si>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</si>
  <si>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</si>
  <si>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</si>
  <si>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</si>
  <si>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</si>
  <si>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</si>
  <si>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</si>
  <si>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</si>
  <si>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</si>
  <si>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</si>
  <si>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</si>
  <si>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</si>
  <si>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</si>
  <si>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</si>
  <si>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</si>
  <si>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</si>
  <si>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</si>
  <si>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</si>
  <si>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</si>
  <si>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</si>
  <si>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</si>
  <si>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</si>
  <si>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</si>
  <si>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</si>
  <si>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</si>
  <si>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</si>
  <si>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</si>
  <si>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</si>
  <si>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</si>
  <si>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</si>
  <si>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</si>
  <si>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</si>
  <si>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</si>
  <si>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</si>
  <si>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</si>
  <si>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</si>
  <si>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</si>
  <si>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</si>
  <si>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</si>
  <si>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</si>
  <si>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</si>
  <si>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</si>
  <si>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</si>
  <si>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</si>
  <si>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</si>
  <si>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</si>
  <si>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</si>
  <si>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</si>
  <si>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</si>
  <si>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</si>
  <si>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</si>
  <si>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</si>
  <si>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</si>
  <si>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</si>
  <si>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</si>
  <si>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</si>
  <si>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</si>
  <si>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</si>
  <si>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</si>
  <si>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</si>
  <si>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</si>
  <si>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</si>
  <si>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</si>
  <si>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</si>
  <si>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</si>
  <si>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</si>
  <si>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</si>
  <si>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</si>
  <si>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</si>
  <si>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</si>
  <si>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</si>
  <si>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</si>
  <si>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</si>
  <si>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</si>
  <si>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</si>
  <si>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</si>
  <si>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</si>
  <si>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</si>
  <si>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</si>
  <si>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</si>
  <si>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</si>
  <si>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</si>
  <si>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</si>
  <si>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</si>
  <si>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</si>
  <si>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</si>
  <si>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</si>
  <si>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</si>
  <si>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</si>
  <si>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</si>
  <si>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</si>
  <si>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</si>
  <si>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</si>
  <si>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</si>
  <si>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</si>
  <si>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</si>
  <si>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</si>
  <si>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</si>
  <si>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</si>
  <si>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</si>
  <si>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</si>
  <si>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</si>
  <si>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</si>
  <si>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</si>
  <si>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</si>
  <si>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</si>
  <si>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</si>
  <si>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</si>
  <si>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</si>
  <si>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</si>
  <si>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</si>
  <si>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</si>
  <si>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</si>
  <si>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</si>
  <si>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</si>
  <si>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</si>
  <si>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</si>
  <si>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</si>
  <si>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</si>
  <si>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</si>
  <si>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</si>
  <si>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</si>
  <si>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</si>
  <si>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</si>
  <si>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</si>
  <si>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</si>
  <si>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</si>
  <si>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</si>
  <si>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</si>
  <si>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</si>
  <si>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</si>
  <si>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</si>
  <si>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</si>
  <si>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</si>
  <si>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</si>
  <si>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</si>
  <si>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</si>
  <si>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</si>
  <si>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</si>
  <si>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</si>
  <si>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</si>
  <si>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</si>
  <si>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</si>
  <si>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</si>
  <si>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</si>
  <si>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</si>
  <si>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</si>
  <si>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</si>
  <si>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</si>
  <si>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</si>
  <si>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</si>
  <si>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</si>
  <si>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</si>
  <si>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</si>
  <si>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</si>
  <si>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</si>
  <si>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</si>
  <si>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</si>
  <si>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</si>
  <si>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</si>
  <si>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</si>
  <si>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</si>
  <si>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</si>
  <si>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</si>
  <si>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</si>
  <si>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</si>
  <si>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</si>
  <si>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</si>
  <si>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</si>
  <si>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</si>
  <si>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</si>
  <si>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</si>
  <si>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</si>
  <si>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</si>
  <si>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</si>
  <si>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</si>
  <si>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</si>
  <si>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</si>
  <si>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</si>
  <si>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</si>
  <si>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</si>
  <si>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</si>
  <si>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</si>
  <si>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</si>
  <si>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</si>
  <si>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</si>
  <si>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</si>
  <si>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</si>
  <si>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</si>
  <si>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</si>
  <si>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</si>
  <si>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</si>
  <si>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</si>
  <si>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</si>
  <si>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</si>
  <si>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</si>
  <si>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</si>
  <si>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</si>
  <si>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</si>
  <si>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</si>
  <si>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</si>
  <si>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</si>
  <si>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</si>
  <si>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</si>
  <si>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</si>
  <si>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</si>
  <si>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</si>
  <si>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</si>
  <si>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</si>
  <si>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</si>
  <si>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</si>
  <si>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</si>
  <si>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</si>
  <si>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</si>
  <si>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</si>
  <si>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</si>
  <si>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</si>
  <si>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</si>
  <si>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</si>
  <si>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</si>
  <si>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</si>
  <si>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</si>
  <si>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</si>
  <si>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</si>
  <si>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</si>
  <si>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</si>
  <si>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</si>
  <si>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</si>
  <si>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</si>
  <si>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</si>
  <si>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</si>
  <si>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</si>
  <si>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</si>
  <si>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</si>
  <si>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</si>
  <si>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</si>
  <si>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</si>
  <si>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</si>
  <si>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</si>
  <si>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</si>
  <si>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</si>
  <si>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</si>
  <si>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</si>
  <si>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</si>
  <si>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</si>
  <si>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</si>
  <si>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</si>
  <si>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</si>
  <si>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</si>
  <si>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</si>
  <si>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</si>
  <si>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</si>
  <si>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</si>
  <si>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</si>
  <si>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</si>
  <si>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</si>
  <si>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</si>
  <si>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</si>
  <si>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</si>
  <si>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</si>
  <si>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</si>
  <si>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</si>
  <si>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</si>
  <si>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</si>
  <si>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</si>
  <si>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</si>
  <si>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</si>
  <si>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</si>
  <si>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</si>
  <si>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</si>
  <si>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</si>
  <si>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</si>
  <si>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</si>
  <si>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</si>
  <si>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</si>
  <si>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</si>
  <si>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</si>
  <si>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</si>
  <si>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</si>
  <si>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</si>
  <si>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</si>
  <si>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</si>
  <si>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</si>
  <si>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</si>
  <si>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</si>
  <si>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</si>
  <si>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</si>
  <si>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</si>
  <si>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</si>
  <si>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</si>
  <si>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</si>
  <si>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</si>
  <si>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</si>
  <si>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</si>
  <si>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</si>
  <si>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</si>
  <si>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</si>
  <si>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</si>
  <si>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</si>
  <si>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</si>
  <si>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</si>
  <si>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</si>
  <si>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</si>
  <si>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</si>
  <si>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</si>
  <si>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</si>
  <si>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</si>
  <si>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</si>
  <si>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</si>
  <si>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</si>
  <si>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</si>
  <si>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</si>
  <si>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</si>
  <si>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</si>
  <si>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</si>
  <si>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</si>
  <si>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</si>
  <si>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</si>
  <si>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</si>
  <si>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</si>
  <si>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</si>
  <si>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</si>
  <si>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</si>
  <si>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</si>
  <si>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</si>
  <si>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</si>
  <si>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</si>
  <si>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</si>
  <si>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</si>
  <si>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</si>
  <si>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</si>
  <si>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</si>
  <si>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</si>
  <si>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</si>
  <si>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</si>
  <si>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</si>
  <si>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</si>
  <si>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</si>
  <si>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</si>
  <si>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</si>
  <si>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</si>
  <si>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</si>
  <si>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</si>
  <si>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</si>
  <si>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</si>
  <si>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</si>
  <si>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</si>
  <si>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</si>
  <si>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</si>
  <si>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</si>
  <si>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</si>
  <si>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</si>
  <si>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</si>
  <si>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</si>
  <si>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</si>
  <si>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</si>
  <si>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</si>
  <si>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</si>
  <si>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</si>
  <si>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</si>
  <si>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</si>
  <si>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</si>
  <si>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</si>
  <si>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</si>
  <si>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</si>
  <si>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</si>
  <si>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</si>
  <si>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</si>
  <si>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</si>
  <si>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</si>
  <si>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</si>
  <si>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</si>
  <si>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</si>
  <si>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</si>
  <si>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</si>
  <si>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</si>
  <si>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</si>
  <si>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</si>
  <si>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</si>
  <si>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</si>
  <si>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</si>
  <si>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</si>
  <si>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</si>
  <si>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</si>
  <si>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</si>
  <si>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</si>
  <si>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</si>
  <si>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</si>
  <si>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</si>
  <si>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</si>
  <si>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</si>
  <si>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</si>
  <si>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</si>
  <si>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</si>
  <si>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</si>
  <si>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</si>
  <si>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</si>
  <si>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</si>
  <si>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</si>
  <si>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</si>
  <si>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</si>
  <si>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</si>
  <si>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</si>
  <si>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</si>
  <si>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</si>
  <si>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</si>
  <si>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</si>
  <si>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</si>
  <si>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</si>
  <si>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</si>
  <si>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</si>
  <si>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</si>
  <si>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</si>
  <si>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</si>
  <si>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</si>
  <si>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</si>
  <si>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</si>
  <si>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</si>
  <si>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</si>
  <si>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</si>
  <si>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</si>
  <si>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</si>
  <si>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</si>
  <si>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</si>
  <si>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</si>
  <si>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</si>
  <si>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</si>
  <si>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</si>
  <si>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</si>
  <si>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</si>
  <si>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</si>
  <si>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</si>
  <si>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</si>
  <si>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</si>
  <si>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</si>
  <si>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</si>
  <si>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</si>
  <si>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</si>
  <si>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</si>
  <si>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</si>
  <si>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</si>
  <si>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</si>
  <si>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</si>
  <si>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</si>
  <si>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</si>
  <si>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</si>
  <si>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</si>
  <si>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</si>
  <si>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</si>
  <si>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</si>
  <si>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</si>
  <si>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</si>
  <si>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</si>
  <si>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</si>
  <si>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</si>
  <si>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</si>
  <si>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</si>
  <si>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</si>
  <si>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</si>
  <si>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</si>
  <si>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</si>
  <si>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</si>
  <si>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</si>
  <si>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</si>
  <si>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</si>
  <si>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</si>
  <si>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</si>
  <si>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</si>
  <si>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</si>
  <si>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</si>
  <si>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</si>
  <si>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</si>
  <si>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</si>
  <si>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</si>
  <si>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</si>
  <si>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</si>
  <si>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</si>
  <si>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</si>
  <si>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</si>
  <si>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</si>
  <si>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</si>
  <si>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</si>
  <si>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</si>
  <si>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</si>
  <si>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</si>
  <si>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</si>
  <si>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</si>
  <si>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</si>
  <si>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</si>
  <si>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</si>
  <si>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</si>
  <si>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</si>
  <si>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</si>
  <si>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</si>
  <si>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</si>
  <si>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</si>
  <si>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</si>
  <si>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</si>
  <si>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</si>
  <si>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</si>
  <si>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</si>
  <si>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</si>
  <si>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</si>
  <si>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</si>
  <si>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</si>
  <si>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</si>
  <si>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</si>
  <si>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</si>
  <si>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</si>
  <si>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</si>
  <si>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</si>
  <si>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</si>
  <si>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</si>
  <si>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</si>
  <si>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</si>
  <si>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</si>
  <si>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</si>
  <si>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</si>
  <si>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</si>
  <si>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</si>
  <si>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</si>
  <si>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</si>
  <si>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</si>
  <si>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</si>
  <si>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</si>
  <si>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</si>
  <si>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</si>
  <si>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</si>
  <si>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</si>
  <si>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</si>
  <si>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</si>
  <si>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</si>
  <si>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</si>
  <si>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</si>
  <si>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</si>
  <si>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</si>
  <si>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</si>
  <si>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</si>
  <si>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</si>
  <si>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</si>
  <si>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</si>
  <si>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</si>
  <si>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</si>
  <si>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</si>
  <si>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</si>
  <si>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</si>
  <si>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</si>
  <si>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</si>
  <si>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</si>
  <si>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</si>
  <si>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</si>
  <si>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</si>
  <si>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</si>
  <si>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</si>
  <si>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</si>
  <si>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</si>
  <si>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</si>
  <si>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</si>
  <si>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</si>
  <si>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</si>
  <si>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</si>
  <si>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</si>
  <si>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</si>
  <si>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</si>
  <si>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</si>
  <si>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</si>
  <si>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</si>
  <si>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</si>
  <si>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</si>
  <si>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</si>
  <si>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</si>
  <si>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</si>
  <si>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</si>
  <si>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</si>
  <si>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</si>
  <si>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</si>
  <si>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</si>
  <si>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</si>
  <si>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</si>
  <si>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</si>
  <si>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</si>
  <si>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</si>
  <si>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</si>
  <si>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</si>
  <si>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</si>
  <si>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</si>
  <si>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</si>
  <si>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</si>
  <si>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</si>
  <si>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</si>
  <si>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</si>
  <si>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</si>
  <si>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</si>
  <si>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</si>
  <si>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</si>
  <si>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</si>
  <si>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</si>
  <si>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</si>
  <si>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</si>
  <si>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</si>
  <si>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</si>
  <si>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</si>
  <si>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</si>
  <si>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</si>
  <si>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</si>
  <si>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</si>
  <si>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</si>
  <si>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</si>
  <si>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</si>
  <si>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</si>
  <si>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</si>
  <si>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</si>
  <si>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</si>
  <si>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</si>
  <si>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</si>
  <si>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</si>
  <si>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</si>
  <si>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</si>
  <si>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</si>
  <si>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</si>
  <si>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</si>
  <si>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</si>
  <si>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</si>
  <si>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</si>
  <si>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</si>
  <si>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</si>
  <si>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</si>
  <si>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</si>
  <si>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</si>
  <si>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</si>
  <si>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</si>
  <si>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</si>
  <si>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</si>
  <si>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</si>
  <si>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</si>
  <si>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</si>
  <si>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</si>
  <si>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</si>
  <si>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</si>
  <si>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</si>
  <si>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</si>
  <si>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</si>
  <si>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</si>
  <si>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</si>
  <si>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</si>
  <si>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</si>
  <si>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</si>
  <si>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</si>
  <si>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</si>
  <si>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</si>
  <si>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</si>
  <si>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</si>
  <si>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</si>
  <si>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</si>
  <si>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</si>
  <si>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</si>
  <si>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</si>
  <si>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</si>
  <si>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</si>
  <si>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</si>
  <si>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</si>
  <si>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</si>
  <si>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</si>
  <si>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</si>
  <si>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</si>
  <si>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</si>
  <si>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</si>
  <si>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</si>
  <si>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</si>
  <si>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</si>
  <si>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</si>
  <si>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</si>
  <si>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</si>
  <si>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</si>
  <si>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</si>
  <si>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</si>
  <si>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</si>
  <si>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</si>
  <si>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</si>
  <si>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</si>
  <si>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</si>
  <si>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</si>
  <si>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</si>
  <si>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</si>
  <si>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</si>
  <si>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</si>
  <si>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</si>
  <si>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</si>
  <si>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</si>
  <si>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</si>
  <si>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</si>
  <si>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</si>
  <si>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</si>
  <si>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</si>
  <si>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</si>
  <si>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</si>
  <si>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</si>
  <si>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</si>
  <si>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</si>
  <si>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</si>
  <si>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</si>
  <si>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</si>
  <si>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</si>
  <si>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</si>
  <si>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</si>
  <si>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</si>
  <si>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</si>
  <si>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</si>
  <si>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</si>
  <si>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</si>
  <si>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</si>
  <si>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</si>
  <si>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</si>
  <si>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</si>
  <si>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</si>
  <si>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</si>
  <si>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</si>
  <si>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</si>
  <si>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</si>
  <si>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</si>
  <si>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</si>
  <si>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</si>
  <si>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</si>
  <si>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</si>
  <si>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</si>
  <si>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</si>
  <si>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</si>
  <si>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</si>
  <si>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</si>
  <si>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</si>
  <si>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</si>
  <si>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</si>
  <si>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</si>
  <si>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</si>
  <si>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</si>
  <si>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</si>
  <si>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</si>
  <si>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</si>
  <si>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</si>
  <si>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</si>
  <si>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</si>
  <si>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</si>
  <si>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</si>
  <si>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</si>
  <si>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</si>
  <si>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</si>
  <si>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</si>
  <si>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</si>
  <si>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</si>
  <si>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</si>
  <si>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</si>
  <si>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</si>
  <si>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</si>
  <si>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</si>
  <si>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</si>
  <si>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</si>
  <si>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</si>
  <si>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</si>
  <si>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</si>
  <si>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</si>
  <si>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</si>
  <si>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</si>
  <si>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</si>
  <si>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</si>
  <si>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</si>
  <si>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</si>
  <si>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</si>
  <si>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</si>
  <si>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</si>
  <si>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</si>
  <si>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</si>
  <si>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</si>
  <si>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</si>
  <si>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</si>
  <si>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</si>
  <si>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</si>
  <si>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</si>
  <si>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</si>
  <si>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</si>
  <si>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</si>
  <si>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</si>
  <si>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</si>
  <si>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</si>
  <si>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</si>
  <si>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</si>
  <si>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</si>
  <si>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</si>
  <si>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</si>
  <si>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</si>
  <si>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</si>
  <si>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</si>
  <si>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</si>
  <si>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</si>
  <si>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</si>
  <si>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</si>
  <si>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</si>
  <si>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</si>
  <si>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</si>
  <si>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</si>
  <si>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</si>
  <si>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</si>
  <si>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</si>
  <si>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</si>
  <si>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</si>
  <si>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</si>
  <si>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</si>
  <si>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</si>
  <si>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</si>
  <si>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</si>
  <si>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</si>
  <si>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</si>
  <si>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</si>
  <si>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</si>
  <si>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</si>
  <si>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</si>
  <si>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</si>
  <si>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</si>
  <si>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</si>
  <si>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</si>
  <si>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</si>
  <si>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</si>
  <si>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</si>
  <si>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</si>
  <si>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</si>
  <si>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</si>
  <si>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</si>
  <si>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</si>
  <si>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</si>
  <si>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</si>
  <si>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</si>
  <si>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</si>
  <si>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</si>
  <si>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</si>
  <si>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</si>
  <si>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</si>
  <si>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</si>
  <si>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</si>
  <si>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</si>
  <si>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</si>
  <si>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</si>
  <si>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</si>
  <si>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</si>
  <si>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</si>
  <si>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</si>
  <si>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</si>
  <si>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</si>
  <si>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</si>
  <si>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</si>
  <si>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</si>
  <si>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</si>
  <si>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</si>
  <si>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</si>
  <si>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</si>
  <si>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</si>
  <si>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</si>
  <si>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</si>
  <si>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</si>
  <si>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</si>
  <si>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</si>
  <si>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</si>
  <si>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</si>
  <si>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</si>
  <si>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</si>
  <si>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</si>
  <si>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</si>
  <si>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</si>
  <si>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</si>
  <si>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</si>
  <si>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</si>
  <si>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</si>
  <si>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</si>
  <si>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</si>
  <si>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</si>
  <si>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</si>
  <si>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</si>
  <si>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</si>
  <si>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</si>
  <si>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</si>
  <si>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</si>
  <si>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</si>
  <si>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</si>
  <si>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</si>
  <si>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</si>
  <si>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</si>
  <si>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</si>
  <si>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</si>
  <si>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</si>
  <si>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</si>
  <si>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</si>
  <si>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</si>
  <si>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</si>
  <si>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</si>
  <si>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</si>
  <si>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</si>
  <si>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</si>
  <si>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</si>
  <si>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</si>
  <si>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</si>
  <si>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</si>
  <si>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</si>
  <si>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</si>
  <si>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</si>
  <si>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</si>
  <si>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</si>
  <si>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</si>
  <si>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</si>
  <si>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</si>
  <si>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</si>
  <si>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</si>
  <si>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</si>
  <si>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</si>
  <si>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</si>
  <si>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</si>
  <si>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</si>
  <si>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</si>
  <si>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</si>
  <si>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</si>
  <si>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</si>
  <si>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</si>
  <si>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</si>
  <si>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</si>
  <si>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</si>
  <si>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</si>
  <si>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</si>
  <si>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</si>
  <si>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</si>
  <si>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</si>
  <si>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</si>
  <si>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</si>
  <si>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</si>
  <si>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</si>
  <si>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</si>
  <si>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</si>
  <si>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</si>
  <si>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</si>
  <si>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</si>
  <si>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</si>
  <si>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</si>
  <si>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</si>
  <si>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</si>
  <si>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</si>
  <si>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</si>
  <si>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</si>
  <si>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</si>
  <si>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</si>
  <si>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</si>
  <si>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</si>
  <si>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</si>
  <si>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</si>
  <si>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</si>
  <si>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</si>
  <si>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</si>
  <si>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</si>
  <si>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</si>
  <si>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</si>
  <si>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</si>
  <si>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</si>
  <si>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</si>
  <si>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</si>
  <si>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</si>
  <si>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</si>
  <si>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</si>
  <si>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</si>
  <si>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</si>
  <si>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</si>
  <si>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</si>
  <si>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</si>
  <si>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</si>
  <si>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</si>
  <si>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</si>
  <si>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</si>
  <si>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</si>
  <si>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</si>
  <si>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</si>
  <si>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</si>
  <si>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</si>
  <si>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</si>
  <si>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</si>
  <si>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</si>
  <si>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</si>
  <si>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</si>
  <si>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</si>
  <si>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</si>
  <si>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</si>
  <si>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</si>
  <si>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</si>
  <si>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</si>
  <si>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</si>
  <si>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</si>
  <si>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</si>
  <si>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</si>
  <si>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</si>
  <si>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</si>
  <si>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</si>
  <si>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</si>
  <si>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</si>
  <si>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</si>
  <si>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</si>
  <si>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</si>
  <si>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</si>
  <si>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</si>
  <si>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</si>
  <si>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</si>
  <si>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</si>
  <si>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</si>
  <si>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</si>
  <si>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</si>
  <si>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</si>
  <si>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</si>
  <si>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</si>
  <si>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</si>
  <si>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</si>
  <si>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</si>
  <si>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</si>
  <si>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</si>
  <si>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</si>
  <si>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</si>
  <si>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</si>
  <si>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</si>
  <si>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</si>
  <si>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</si>
  <si>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</si>
  <si>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</si>
  <si>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</si>
  <si>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</si>
  <si>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</si>
  <si>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</si>
  <si>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</si>
  <si>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</si>
  <si>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</si>
  <si>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</si>
  <si>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</si>
  <si>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</si>
  <si>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</si>
  <si>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</si>
  <si>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</si>
  <si>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</si>
  <si>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</si>
  <si>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</si>
  <si>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</si>
  <si>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</si>
  <si>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</si>
  <si>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</si>
  <si>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</si>
  <si>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</si>
  <si>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</si>
  <si>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</si>
  <si>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</si>
  <si>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</si>
  <si>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</si>
  <si>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</si>
  <si>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</si>
  <si>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</si>
  <si>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</si>
  <si>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</si>
  <si>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</si>
  <si>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</si>
  <si>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</si>
  <si>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</si>
  <si>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</si>
  <si>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</si>
  <si>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</si>
  <si>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</si>
  <si>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</si>
  <si>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</si>
  <si>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</si>
  <si>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</si>
  <si>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</si>
  <si>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</si>
  <si>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</si>
  <si>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</si>
  <si>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</si>
  <si>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</si>
  <si>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</si>
  <si>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</si>
  <si>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</si>
  <si>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</si>
  <si>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</si>
  <si>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</si>
  <si>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</si>
  <si>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</si>
  <si>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</si>
  <si>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</si>
  <si>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</si>
  <si>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</si>
  <si>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</si>
  <si>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</si>
  <si>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</si>
  <si>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</si>
  <si>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</si>
  <si>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</si>
  <si>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</si>
  <si>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</si>
  <si>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</si>
  <si>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</si>
  <si>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</si>
  <si>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</si>
  <si>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</si>
  <si>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</si>
  <si>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</si>
  <si>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</si>
  <si>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</si>
  <si>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</si>
  <si>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</si>
  <si>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</si>
  <si>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</si>
  <si>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</si>
  <si>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</si>
  <si>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</si>
  <si>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</si>
  <si>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</si>
  <si>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</si>
  <si>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</si>
  <si>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</si>
  <si>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</si>
  <si>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</si>
  <si>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</si>
  <si>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</si>
  <si>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</si>
  <si>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</si>
  <si>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</si>
  <si>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</si>
  <si>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</si>
  <si>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</si>
  <si>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</si>
  <si>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</si>
  <si>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</si>
  <si>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</si>
  <si>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</si>
  <si>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</si>
  <si>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</si>
  <si>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</si>
  <si>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</si>
  <si>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</si>
  <si>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</si>
  <si>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</si>
  <si>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</si>
  <si>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</si>
  <si>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</si>
  <si>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</si>
  <si>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</si>
  <si>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</si>
  <si>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</si>
  <si>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</si>
  <si>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</si>
  <si>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</si>
  <si>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</si>
  <si>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</si>
  <si>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</si>
  <si>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</si>
  <si>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</si>
  <si>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</si>
  <si>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</si>
  <si>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</si>
  <si>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</si>
  <si>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</si>
  <si>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</si>
  <si>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</si>
  <si>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</si>
  <si>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</si>
  <si>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</si>
  <si>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</si>
  <si>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</si>
  <si>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</si>
  <si>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</si>
  <si>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</si>
  <si>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</si>
  <si>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</si>
  <si>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</si>
  <si>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</si>
  <si>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</si>
  <si>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</si>
  <si>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</si>
  <si>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</si>
  <si>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</si>
  <si>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</si>
  <si>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</si>
  <si>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</si>
  <si>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</si>
  <si>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</si>
  <si>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</si>
  <si>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</si>
  <si>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</si>
  <si>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</si>
  <si>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</si>
  <si>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</si>
  <si>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</si>
  <si>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</si>
  <si>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</si>
  <si>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</si>
  <si>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</si>
  <si>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</si>
  <si>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</si>
  <si>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</si>
  <si>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</si>
  <si>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</si>
  <si>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</si>
  <si>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</si>
  <si>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</si>
  <si>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</si>
  <si>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</si>
  <si>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</si>
  <si>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</si>
  <si>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</si>
  <si>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</si>
  <si>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</si>
  <si>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</si>
  <si>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</si>
  <si>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</si>
  <si>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</si>
  <si>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</si>
  <si>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</si>
  <si>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</si>
  <si>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</si>
  <si>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</si>
  <si>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</si>
  <si>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</si>
  <si>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</si>
  <si>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</si>
  <si>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</si>
  <si>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</si>
  <si>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</si>
  <si>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</si>
  <si>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</si>
  <si>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</si>
  <si>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</si>
  <si>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</si>
  <si>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</si>
  <si>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</si>
  <si>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</si>
  <si>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</si>
  <si>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</si>
  <si>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</si>
  <si>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</si>
  <si>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</si>
  <si>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</si>
  <si>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</si>
  <si>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</si>
  <si>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</si>
  <si>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</si>
  <si>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</si>
  <si>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</si>
  <si>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</si>
  <si>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</si>
  <si>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</si>
  <si>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</si>
  <si>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</si>
  <si>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</si>
  <si>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</si>
  <si>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</si>
  <si>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</si>
  <si>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</si>
  <si>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</si>
  <si>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</si>
  <si>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</si>
  <si>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</si>
  <si>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</si>
  <si>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</si>
  <si>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</si>
  <si>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</si>
  <si>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</si>
  <si>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</si>
  <si>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</si>
  <si>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</si>
  <si>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</si>
  <si>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</si>
  <si>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</si>
  <si>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</si>
  <si>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</si>
  <si>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</si>
  <si>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</si>
  <si>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</si>
  <si>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</si>
  <si>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</si>
  <si>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</si>
  <si>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</si>
  <si>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</si>
  <si>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</si>
  <si>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</si>
  <si>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</si>
  <si>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</si>
  <si>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</si>
  <si>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</si>
  <si>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</si>
  <si>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</si>
  <si>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</si>
  <si>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</si>
  <si>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</si>
  <si>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</si>
  <si>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</si>
  <si>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</si>
  <si>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</si>
  <si>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</si>
  <si>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</si>
  <si>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</si>
  <si>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</si>
  <si>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</si>
  <si>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</si>
  <si>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</si>
  <si>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</si>
  <si>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</si>
  <si>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</si>
  <si>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</si>
  <si>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</si>
  <si>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</si>
  <si>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</si>
  <si>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</si>
  <si>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</si>
  <si>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</si>
  <si>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</si>
  <si>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</si>
  <si>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</si>
  <si>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</si>
  <si>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</si>
  <si>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</si>
  <si>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</si>
  <si>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</si>
  <si>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</si>
  <si>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</si>
  <si>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</si>
  <si>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</si>
  <si>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</si>
  <si>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</si>
  <si>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</si>
  <si>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</si>
  <si>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</si>
  <si>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</si>
  <si>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</si>
  <si>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</si>
  <si>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</si>
  <si>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</si>
  <si>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</si>
  <si>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</si>
  <si>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</si>
  <si>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</si>
  <si>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</si>
  <si>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</si>
  <si>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</si>
  <si>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</si>
  <si>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</si>
  <si>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</si>
  <si>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</si>
  <si>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</si>
  <si>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</si>
  <si>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</si>
  <si>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</si>
  <si>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</si>
  <si>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</si>
  <si>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</si>
  <si>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</si>
  <si>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</si>
  <si>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</si>
  <si>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</si>
  <si>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</si>
  <si>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</si>
  <si>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</si>
  <si>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</si>
  <si>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</si>
  <si>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</si>
  <si>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</si>
  <si>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</si>
  <si>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</si>
  <si>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</si>
  <si>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</si>
  <si>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</si>
  <si>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</si>
  <si>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</si>
  <si>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</si>
  <si>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</si>
  <si>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</si>
  <si>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</si>
  <si>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</si>
  <si>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</si>
  <si>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</si>
  <si>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</si>
  <si>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</si>
  <si>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</si>
  <si>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</si>
  <si>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</si>
  <si>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</si>
  <si>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</si>
  <si>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</si>
  <si>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</si>
  <si>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</si>
  <si>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</si>
  <si>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</si>
  <si>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</si>
  <si>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</si>
  <si>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</si>
  <si>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</si>
  <si>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</si>
  <si>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</si>
  <si>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</si>
  <si>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</si>
  <si>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</si>
  <si>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</si>
  <si>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</si>
  <si>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</si>
  <si>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</si>
  <si>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</si>
  <si>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</si>
  <si>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</si>
  <si>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</si>
  <si>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</si>
  <si>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</si>
  <si>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</si>
  <si>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</si>
  <si>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</si>
  <si>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</si>
  <si>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</si>
  <si>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</si>
  <si>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</si>
  <si>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</si>
  <si>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</si>
  <si>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</si>
  <si>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</si>
  <si>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</si>
  <si>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</si>
  <si>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</si>
  <si>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</si>
  <si>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</si>
  <si>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</si>
  <si>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</si>
  <si>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</si>
  <si>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</si>
  <si>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</si>
  <si>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</si>
  <si>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</si>
  <si>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</si>
  <si>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</si>
  <si>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</si>
  <si>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</si>
  <si>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</si>
  <si>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</si>
  <si>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</si>
  <si>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</si>
  <si>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</si>
  <si>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</si>
  <si>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</si>
  <si>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</si>
  <si>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</si>
  <si>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</si>
  <si>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</si>
  <si>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</si>
  <si>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</si>
  <si>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</si>
  <si>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</si>
  <si>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</si>
  <si>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</si>
  <si>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</si>
  <si>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</si>
  <si>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</si>
  <si>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</si>
  <si>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</si>
  <si>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</si>
  <si>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</si>
  <si>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</si>
  <si>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</si>
  <si>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</si>
  <si>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</si>
  <si>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</si>
  <si>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</si>
  <si>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</si>
  <si>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</si>
  <si>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</si>
  <si>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</si>
  <si>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</si>
  <si>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</si>
  <si>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</si>
  <si>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</si>
  <si>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</si>
  <si>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</si>
  <si>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</si>
  <si>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</si>
  <si>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</si>
  <si>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</si>
  <si>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</si>
  <si>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</si>
  <si>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</si>
  <si>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</si>
  <si>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</si>
  <si>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</si>
  <si>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</si>
  <si>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</si>
  <si>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</si>
  <si>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</si>
  <si>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</si>
  <si>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</si>
  <si>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</si>
  <si>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</si>
  <si>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</si>
  <si>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</si>
  <si>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</si>
  <si>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</si>
  <si>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</si>
  <si>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</si>
  <si>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</si>
  <si>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</si>
  <si>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</si>
  <si>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</si>
  <si>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</si>
  <si>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</si>
  <si>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</si>
  <si>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</si>
  <si>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</si>
  <si>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</si>
  <si>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</si>
  <si>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</si>
  <si>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</si>
  <si>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</si>
  <si>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</si>
  <si>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</si>
  <si>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</si>
  <si>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</si>
  <si>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</si>
  <si>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</si>
  <si>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</si>
  <si>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</si>
  <si>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</si>
  <si>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</si>
  <si>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</si>
  <si>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</si>
  <si>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</si>
  <si>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</si>
  <si>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</si>
  <si>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</si>
  <si>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</si>
  <si>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</si>
  <si>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</si>
  <si>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</si>
  <si>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</si>
  <si>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</si>
  <si>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</si>
  <si>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</si>
  <si>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</si>
  <si>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</si>
  <si>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</si>
  <si>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</si>
  <si>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</si>
  <si>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</si>
  <si>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</si>
  <si>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</si>
  <si>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</si>
  <si>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</si>
  <si>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</si>
  <si>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</si>
  <si>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</si>
  <si>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</si>
  <si>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</si>
  <si>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</si>
  <si>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</si>
  <si>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</si>
  <si>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</si>
  <si>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</si>
  <si>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</si>
  <si>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</si>
  <si>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</si>
  <si>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</si>
  <si>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</si>
  <si>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</si>
  <si>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</si>
  <si>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</si>
  <si>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</si>
  <si>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</si>
  <si>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</si>
  <si>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</si>
  <si>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</si>
  <si>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</si>
  <si>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</si>
  <si>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</si>
  <si>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</si>
  <si>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</si>
  <si>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</si>
  <si>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</si>
  <si>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</si>
  <si>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</si>
  <si>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</si>
  <si>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</si>
  <si>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</si>
  <si>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</si>
  <si>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</si>
  <si>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</si>
  <si>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</si>
  <si>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</si>
  <si>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</si>
  <si>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</si>
  <si>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</si>
  <si>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</si>
  <si>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</si>
  <si>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</si>
  <si>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</si>
  <si>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</si>
  <si>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</si>
  <si>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</si>
  <si>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</si>
  <si>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</si>
  <si>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</si>
  <si>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</si>
  <si>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</si>
  <si>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</si>
  <si>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</si>
  <si>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</si>
  <si>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</si>
  <si>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</si>
  <si>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</si>
  <si>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</si>
  <si>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</si>
  <si>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</si>
  <si>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</si>
  <si>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</si>
  <si>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</si>
  <si>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</si>
  <si>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</si>
  <si>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</si>
  <si>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</si>
  <si>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</si>
  <si>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</si>
  <si>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</si>
  <si>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</si>
  <si>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</si>
  <si>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</si>
  <si>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</si>
  <si>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</si>
  <si>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</si>
  <si>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</si>
  <si>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</si>
  <si>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</si>
  <si>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</si>
  <si>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</si>
  <si>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</si>
  <si>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</si>
  <si>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</si>
  <si>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</si>
  <si>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</si>
  <si>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</si>
  <si>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</si>
  <si>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</si>
  <si>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</si>
  <si>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</si>
  <si>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</si>
  <si>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</si>
  <si>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</si>
  <si>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</si>
  <si>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</si>
  <si>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</si>
  <si>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</si>
  <si>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</si>
  <si>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</si>
  <si>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</si>
  <si>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</si>
  <si>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</si>
  <si>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</si>
  <si>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</si>
  <si>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</si>
  <si>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</si>
  <si>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</si>
  <si>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</si>
  <si>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</si>
  <si>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</si>
  <si>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</si>
  <si>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</si>
  <si>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</si>
  <si>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</si>
  <si>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</si>
  <si>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</si>
  <si>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</si>
  <si>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</si>
  <si>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</si>
  <si>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</si>
  <si>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</si>
  <si>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</si>
  <si>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</si>
  <si>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</si>
  <si>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</si>
  <si>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</si>
  <si>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</si>
  <si>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</si>
  <si>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</si>
  <si>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</si>
  <si>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</si>
  <si>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</si>
  <si>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</si>
  <si>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</si>
  <si>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</si>
  <si>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</si>
  <si>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</si>
  <si>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</si>
  <si>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</si>
  <si>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</si>
  <si>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</si>
  <si>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</si>
  <si>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</si>
  <si>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</si>
  <si>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</si>
  <si>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</si>
  <si>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</si>
  <si>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</si>
  <si>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</si>
  <si>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</si>
  <si>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</si>
  <si>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</si>
  <si>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</si>
  <si>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</si>
  <si>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</si>
  <si>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</si>
  <si>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</si>
  <si>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</si>
  <si>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</si>
  <si>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</si>
  <si>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</si>
  <si>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</si>
  <si>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</si>
  <si>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</si>
  <si>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</si>
  <si>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</si>
  <si>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</si>
  <si>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</si>
  <si>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</si>
  <si>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</si>
  <si>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</si>
  <si>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</si>
  <si>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</si>
  <si>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</si>
  <si>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</si>
  <si>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</si>
  <si>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</si>
  <si>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</si>
  <si>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</si>
  <si>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</si>
  <si>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</si>
  <si>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</si>
  <si>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</si>
  <si>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</si>
  <si>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</si>
  <si>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</si>
  <si>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</si>
  <si>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</si>
  <si>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</si>
  <si>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</si>
  <si>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</si>
  <si>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</si>
  <si>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</si>
  <si>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</si>
  <si>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</si>
  <si>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</si>
  <si>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</si>
  <si>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</si>
  <si>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</si>
  <si>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</si>
  <si>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</si>
  <si>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</si>
  <si>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</si>
  <si>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</si>
  <si>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</si>
  <si>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</si>
  <si>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</si>
  <si>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</si>
  <si>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</si>
  <si>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</si>
  <si>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</si>
  <si>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</si>
  <si>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</si>
  <si>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</si>
  <si>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</si>
  <si>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</si>
  <si>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</si>
  <si>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</si>
  <si>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</si>
  <si>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</si>
  <si>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</si>
  <si>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</si>
  <si>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</si>
  <si>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</si>
  <si>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</si>
  <si>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</si>
  <si>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</si>
  <si>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</si>
  <si>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</si>
  <si>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</si>
  <si>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</si>
  <si>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</si>
  <si>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</si>
  <si>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</si>
  <si>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</si>
  <si>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</si>
  <si>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</si>
  <si>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</si>
  <si>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</si>
  <si>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</si>
  <si>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</si>
  <si>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</si>
  <si>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</si>
  <si>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</si>
  <si>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</si>
  <si>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</si>
  <si>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</si>
  <si>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</si>
  <si>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</si>
  <si>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</si>
  <si>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</si>
  <si>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</si>
  <si>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</si>
  <si>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</si>
  <si>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</si>
  <si>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</si>
  <si>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</si>
  <si>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</si>
  <si>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</si>
  <si>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</si>
  <si>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</si>
  <si>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</si>
  <si>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</si>
  <si>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</si>
  <si>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</si>
  <si>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</si>
  <si>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</si>
  <si>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</si>
  <si>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</si>
  <si>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</si>
  <si>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</si>
  <si>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</si>
  <si>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</si>
  <si>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</si>
  <si>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</si>
  <si>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</si>
  <si>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</si>
  <si>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</si>
  <si>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</si>
  <si>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</si>
  <si>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</si>
  <si>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</si>
  <si>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</si>
  <si>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</si>
  <si>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</si>
  <si>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</si>
  <si>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</si>
  <si>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</si>
  <si>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</si>
  <si>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</si>
  <si>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</si>
  <si>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</si>
  <si>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</si>
  <si>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</si>
  <si>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</si>
  <si>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</si>
  <si>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</si>
  <si>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</si>
  <si>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</si>
  <si>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</si>
  <si>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</si>
  <si>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</si>
  <si>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</si>
  <si>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</si>
  <si>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</si>
  <si>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</si>
  <si>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</si>
  <si>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</si>
  <si>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</si>
  <si>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</si>
  <si>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</si>
  <si>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</si>
  <si>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</si>
  <si>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</si>
  <si>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</si>
  <si>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</si>
  <si>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</si>
  <si>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</si>
  <si>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</si>
  <si>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</si>
  <si>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</si>
  <si>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</si>
  <si>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</si>
  <si>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</si>
  <si>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</si>
  <si>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</si>
  <si>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</si>
  <si>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</si>
  <si>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</si>
  <si>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</si>
  <si>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</si>
  <si>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</si>
  <si>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</si>
  <si>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</si>
  <si>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</si>
  <si>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</si>
  <si>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</si>
  <si>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</si>
  <si>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</si>
  <si>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</si>
  <si>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</si>
  <si>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</si>
  <si>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</si>
  <si>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</si>
  <si>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</si>
  <si>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</si>
  <si>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</si>
  <si>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</si>
  <si>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</si>
  <si>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</si>
  <si>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</si>
  <si>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</si>
  <si>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</si>
  <si>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</si>
  <si>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</si>
  <si>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</si>
  <si>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</si>
  <si>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</si>
  <si>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</si>
  <si>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</si>
  <si>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</si>
  <si>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</si>
  <si>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</si>
  <si>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</si>
  <si>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</si>
  <si>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</si>
  <si>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</si>
  <si>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</si>
  <si>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</si>
  <si>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</si>
  <si>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</si>
  <si>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</si>
  <si>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</si>
  <si>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</si>
  <si>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</si>
  <si>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</si>
  <si>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</si>
  <si>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</si>
  <si>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</si>
  <si>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</si>
  <si>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</si>
  <si>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</si>
  <si>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</si>
  <si>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</si>
  <si>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</si>
  <si>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</si>
  <si>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</si>
  <si>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</si>
  <si>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</si>
  <si>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</si>
  <si>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</si>
  <si>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</si>
  <si>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</si>
  <si>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</si>
  <si>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</si>
  <si>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</si>
  <si>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</si>
  <si>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</si>
  <si>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</si>
  <si>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</si>
  <si>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</si>
  <si>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</si>
  <si>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</si>
  <si>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</si>
  <si>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</si>
  <si>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</si>
  <si>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</si>
  <si>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</si>
  <si>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</si>
  <si>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</si>
  <si>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</si>
  <si>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</si>
  <si>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</si>
  <si>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</si>
  <si>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</si>
  <si>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</si>
  <si>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</si>
  <si>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</si>
  <si>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</si>
  <si>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</si>
  <si>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</si>
  <si>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</si>
  <si>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</si>
  <si>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</si>
  <si>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</si>
  <si>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</si>
  <si>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</si>
  <si>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</si>
  <si>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</si>
  <si>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</si>
  <si>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</si>
  <si>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</si>
  <si>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</si>
  <si>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</si>
  <si>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</si>
  <si>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</si>
  <si>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</si>
  <si>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</si>
  <si>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</si>
  <si>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</si>
  <si>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</si>
  <si>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</si>
  <si>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</si>
  <si>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</si>
  <si>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</si>
  <si>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</si>
  <si>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</si>
  <si>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</si>
  <si>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</si>
  <si>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</si>
  <si>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</si>
  <si>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</si>
  <si>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</si>
  <si>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</si>
  <si>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</si>
  <si>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</si>
  <si>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</si>
  <si>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</si>
  <si>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</si>
  <si>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</si>
  <si>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</si>
  <si>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</si>
  <si>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</si>
  <si>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</si>
  <si>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</si>
  <si>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</si>
  <si>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</si>
  <si>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</si>
  <si>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</si>
  <si>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</si>
  <si>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</si>
  <si>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</si>
  <si>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</si>
  <si>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</si>
  <si>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</si>
  <si>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</si>
  <si>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</si>
  <si>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</si>
  <si>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</si>
  <si>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</si>
  <si>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</si>
  <si>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</si>
  <si>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</si>
  <si>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</si>
  <si>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</si>
  <si>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</si>
  <si>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</si>
  <si>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</si>
  <si>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</si>
  <si>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</si>
  <si>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</si>
  <si>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</si>
  <si>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</si>
  <si>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</si>
  <si>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</si>
  <si>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</si>
  <si>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</si>
  <si>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</si>
  <si>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</si>
  <si>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</si>
  <si>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</si>
  <si>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</si>
  <si>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</si>
  <si>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</si>
  <si>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</si>
  <si>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</si>
  <si>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</si>
  <si>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</si>
  <si>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</si>
  <si>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</si>
  <si>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</si>
  <si>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</si>
  <si>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</si>
  <si>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</si>
  <si>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</si>
  <si>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</si>
  <si>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</si>
  <si>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</si>
  <si>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</si>
  <si>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</si>
  <si>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</si>
  <si>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</si>
  <si>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</si>
  <si>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</si>
  <si>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</si>
  <si>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</si>
  <si>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</si>
  <si>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</si>
  <si>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</si>
  <si>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</si>
  <si>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</si>
  <si>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</si>
  <si>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</si>
  <si>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</si>
  <si>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</si>
  <si>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</si>
  <si>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</si>
  <si>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</si>
  <si>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</si>
  <si>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</si>
  <si>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</si>
  <si>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</si>
  <si>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</si>
  <si>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</si>
  <si>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</si>
  <si>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</si>
  <si>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</si>
  <si>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</si>
  <si>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</si>
  <si>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</si>
  <si>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</si>
  <si>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</si>
  <si>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</si>
  <si>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</si>
  <si>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</si>
  <si>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</si>
  <si>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</si>
  <si>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</si>
  <si>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</si>
  <si>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</si>
  <si>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</si>
  <si>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</si>
  <si>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</si>
  <si>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</si>
  <si>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</si>
  <si>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</si>
  <si>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</si>
  <si>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</si>
  <si>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</si>
  <si>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</si>
  <si>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</si>
  <si>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</si>
  <si>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</si>
  <si>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</si>
  <si>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</si>
  <si>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</si>
  <si>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</si>
  <si>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</si>
  <si>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</si>
  <si>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</si>
  <si>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</si>
  <si>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</si>
  <si>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</si>
  <si>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</si>
  <si>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</si>
  <si>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</si>
  <si>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</si>
  <si>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</si>
  <si>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</si>
  <si>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</si>
  <si>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</si>
  <si>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</si>
  <si>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</si>
  <si>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</si>
  <si>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</si>
  <si>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</si>
  <si>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</si>
  <si>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</si>
  <si>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</si>
  <si>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</si>
  <si>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</si>
  <si>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</si>
  <si>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</si>
  <si>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</si>
  <si>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</si>
  <si>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</si>
  <si>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</si>
  <si>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</si>
  <si>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</si>
  <si>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</si>
  <si>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</si>
  <si>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</si>
  <si>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</si>
  <si>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</si>
  <si>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</si>
  <si>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</si>
  <si>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</si>
  <si>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</si>
  <si>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</si>
  <si>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</si>
  <si>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</si>
  <si>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</si>
  <si>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</si>
  <si>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</si>
  <si>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</si>
  <si>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</si>
  <si>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</si>
  <si>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</si>
  <si>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</si>
  <si>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</si>
  <si>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</si>
  <si>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</si>
  <si>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</si>
  <si>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</si>
  <si>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</si>
  <si>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</si>
  <si>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</si>
  <si>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</si>
  <si>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</si>
  <si>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</si>
  <si>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</si>
  <si>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</si>
  <si>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</si>
  <si>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</si>
  <si>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</si>
  <si>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</si>
  <si>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</si>
  <si>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</si>
  <si>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</si>
  <si>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</si>
  <si>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</si>
  <si>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</si>
  <si>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</si>
  <si>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</si>
  <si>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</si>
  <si>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</si>
  <si>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</si>
  <si>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</si>
  <si>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</si>
  <si>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</si>
  <si>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</si>
  <si>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</si>
  <si>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</si>
  <si>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</si>
  <si>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</si>
  <si>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</si>
  <si>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</si>
  <si>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</si>
  <si>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</si>
  <si>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</si>
  <si>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</si>
  <si>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</si>
  <si>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</si>
  <si>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</si>
  <si>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</si>
  <si>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</si>
  <si>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</si>
  <si>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</si>
  <si>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</si>
  <si>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</si>
  <si>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</si>
  <si>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</si>
  <si>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</si>
  <si>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</si>
  <si>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</si>
  <si>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</si>
  <si>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</si>
  <si>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</si>
  <si>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</si>
  <si>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</si>
  <si>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</si>
  <si>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</si>
  <si>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</si>
  <si>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</si>
  <si>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</si>
  <si>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</si>
  <si>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</si>
  <si>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</si>
  <si>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</si>
  <si>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</si>
  <si>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</si>
  <si>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</si>
  <si>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</si>
  <si>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</si>
  <si>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</si>
  <si>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</si>
  <si>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</si>
  <si>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</si>
  <si>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</si>
  <si>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</si>
  <si>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</si>
  <si>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</si>
  <si>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</si>
  <si>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</si>
  <si>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</si>
  <si>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</si>
  <si>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</si>
  <si>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</si>
  <si>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</si>
  <si>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</si>
  <si>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</si>
  <si>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</si>
  <si>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</si>
  <si>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</si>
  <si>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</si>
  <si>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</si>
  <si>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</si>
  <si>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</si>
  <si>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</si>
  <si>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</si>
  <si>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</si>
  <si>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</si>
  <si>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</si>
  <si>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</si>
  <si>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</si>
  <si>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</si>
  <si>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</si>
  <si>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</si>
  <si>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</si>
  <si>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</si>
  <si>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</si>
  <si>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</si>
  <si>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</si>
  <si>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</si>
  <si>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</si>
  <si>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</si>
  <si>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</si>
  <si>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</si>
  <si>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</si>
  <si>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</si>
  <si>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</si>
  <si>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</si>
  <si>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</si>
  <si>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</si>
  <si>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</si>
  <si>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</si>
  <si>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</si>
  <si>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</si>
  <si>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</si>
  <si>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</si>
  <si>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</si>
  <si>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</si>
  <si>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</si>
  <si>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</si>
  <si>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</si>
  <si>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</si>
  <si>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</si>
  <si>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</si>
  <si>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</si>
  <si>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</si>
  <si>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</si>
  <si>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</si>
  <si>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</si>
  <si>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</si>
  <si>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</si>
  <si>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</si>
  <si>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</si>
  <si>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</si>
  <si>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</si>
  <si>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</si>
  <si>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</si>
  <si>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</si>
  <si>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</si>
  <si>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</si>
  <si>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</si>
  <si>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</si>
  <si>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</si>
  <si>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</si>
  <si>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</si>
  <si>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</si>
  <si>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</si>
  <si>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</si>
  <si>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</si>
  <si>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</si>
  <si>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</si>
  <si>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</si>
  <si>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</si>
  <si>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</si>
  <si>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</si>
  <si>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</si>
  <si>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</si>
  <si>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</si>
  <si>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</si>
  <si>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</si>
  <si>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</si>
  <si>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</si>
  <si>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</si>
  <si>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</si>
  <si>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</si>
  <si>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</si>
  <si>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</si>
  <si>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</si>
  <si>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</si>
  <si>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</si>
  <si>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</si>
  <si>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</si>
  <si>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</si>
  <si>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</si>
  <si>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</si>
  <si>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</si>
  <si>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</si>
  <si>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</si>
  <si>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</si>
  <si>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</si>
  <si>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</si>
  <si>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</si>
  <si>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</si>
  <si>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</si>
  <si>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</si>
  <si>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</si>
  <si>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</si>
  <si>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</si>
  <si>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</si>
  <si>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</si>
  <si>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</si>
  <si>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</si>
  <si>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</si>
  <si>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</si>
  <si>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</si>
  <si>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</si>
  <si>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</si>
  <si>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</si>
  <si>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</si>
  <si>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</si>
  <si>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</si>
  <si>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</si>
  <si>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</si>
  <si>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</si>
  <si>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</si>
  <si>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</si>
  <si>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</si>
  <si>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</si>
  <si>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</si>
  <si>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</si>
  <si>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</si>
  <si>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</si>
  <si>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</si>
  <si>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</si>
  <si>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</si>
  <si>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</si>
  <si>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</si>
  <si>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</si>
  <si>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</si>
  <si>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</si>
  <si>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</si>
  <si>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</si>
  <si>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</si>
  <si>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</si>
  <si>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</si>
  <si>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</si>
  <si>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</si>
  <si>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</si>
  <si>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</si>
  <si>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</si>
  <si>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</si>
  <si>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</si>
  <si>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</si>
  <si>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</si>
  <si>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</si>
  <si>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</si>
  <si>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</si>
  <si>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</si>
  <si>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</si>
  <si>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</si>
  <si>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</si>
  <si>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</si>
  <si>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</si>
  <si>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</si>
  <si>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</si>
  <si>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</si>
  <si>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</si>
  <si>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</si>
  <si>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</si>
  <si>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</si>
  <si>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</si>
  <si>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</si>
  <si>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</si>
  <si>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</si>
  <si>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</si>
  <si>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</si>
  <si>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</si>
  <si>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</si>
  <si>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</si>
  <si>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</si>
  <si>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</si>
  <si>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</si>
  <si>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</si>
  <si>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</si>
  <si>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</si>
  <si>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</si>
  <si>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</si>
  <si>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</si>
  <si>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</si>
  <si>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</si>
  <si>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</si>
  <si>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</si>
  <si>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</si>
  <si>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</si>
  <si>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</si>
  <si>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</si>
  <si>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</si>
  <si>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</si>
  <si>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</si>
  <si>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</si>
  <si>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</si>
  <si>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</si>
  <si>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</si>
  <si>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</si>
  <si>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</si>
  <si>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</si>
  <si>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</si>
  <si>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</si>
  <si>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</si>
  <si>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</si>
  <si>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</si>
  <si>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</si>
  <si>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</si>
  <si>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</si>
  <si>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</si>
  <si>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</si>
  <si>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</si>
  <si>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</si>
  <si>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</si>
  <si>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</si>
  <si>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</si>
  <si>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</si>
  <si>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</si>
  <si>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</si>
  <si>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</si>
  <si>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</si>
  <si>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</si>
  <si>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</si>
  <si>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</si>
  <si>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</si>
  <si>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</si>
  <si>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</si>
  <si>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</si>
  <si>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</si>
  <si>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</si>
  <si>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</si>
  <si>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</si>
  <si>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</si>
  <si>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</si>
  <si>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</si>
  <si>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</si>
  <si>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</si>
  <si>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</si>
  <si>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</si>
  <si>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</si>
  <si>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</si>
  <si>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</si>
  <si>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</si>
  <si>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</si>
  <si>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</si>
  <si>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</si>
  <si>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</si>
  <si>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</si>
  <si>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</si>
  <si>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</si>
  <si>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</si>
  <si>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</si>
  <si>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</si>
  <si>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</si>
  <si>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</si>
  <si>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</si>
  <si>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</si>
  <si>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</si>
  <si>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</si>
  <si>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</si>
  <si>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</si>
  <si>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</si>
  <si>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</si>
  <si>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</si>
  <si>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</si>
  <si>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</si>
  <si>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</si>
  <si>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</si>
  <si>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</si>
  <si>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</si>
  <si>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</si>
  <si>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</si>
  <si>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</si>
  <si>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</si>
  <si>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</si>
  <si>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</si>
  <si>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</si>
  <si>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</si>
  <si>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</si>
  <si>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</si>
  <si>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</si>
  <si>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</si>
  <si>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</si>
  <si>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</si>
  <si>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</si>
  <si>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</si>
  <si>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</si>
  <si>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</si>
  <si>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</si>
  <si>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</si>
  <si>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</si>
  <si>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</si>
  <si>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</si>
  <si>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</si>
  <si>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</si>
  <si>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</si>
  <si>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</si>
  <si>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</si>
  <si>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</si>
  <si>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</si>
  <si>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</si>
  <si>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</si>
  <si>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</si>
  <si>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</si>
  <si>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</si>
  <si>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</si>
  <si>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</si>
  <si>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</si>
  <si>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</si>
  <si>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</si>
  <si>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</si>
  <si>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</si>
  <si>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</si>
  <si>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</si>
  <si>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</si>
  <si>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</si>
  <si>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</si>
  <si>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</si>
  <si>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</si>
  <si>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</si>
  <si>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</si>
  <si>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</si>
  <si>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</si>
  <si>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</si>
  <si>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</si>
  <si>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</si>
  <si>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</si>
  <si>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</si>
  <si>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</si>
  <si>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</si>
  <si>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</si>
  <si>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</si>
  <si>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</si>
  <si>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</si>
  <si>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</si>
  <si>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</si>
  <si>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</si>
  <si>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</si>
  <si>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</si>
  <si>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</si>
  <si>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</si>
  <si>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</si>
  <si>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</si>
  <si>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</si>
  <si>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</si>
  <si>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</si>
  <si>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</si>
  <si>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</si>
  <si>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</si>
  <si>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</si>
  <si>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</si>
  <si>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</si>
  <si>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</si>
  <si>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</si>
  <si>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</si>
  <si>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</si>
  <si>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</si>
  <si>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</si>
  <si>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</si>
  <si>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</si>
  <si>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</si>
  <si>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</si>
  <si>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</si>
  <si>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</si>
  <si>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</si>
  <si>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</si>
  <si>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</si>
  <si>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</si>
  <si>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</si>
  <si>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</si>
  <si>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</si>
  <si>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</si>
  <si>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</si>
  <si>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</si>
  <si>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</si>
  <si>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</si>
  <si>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</si>
  <si>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</si>
  <si>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</si>
  <si>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</si>
  <si>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</si>
  <si>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</si>
  <si>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</si>
  <si>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</si>
  <si>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</si>
  <si>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</si>
  <si>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</si>
  <si>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</si>
  <si>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</si>
  <si>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</si>
  <si>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</si>
  <si>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</si>
  <si>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</si>
  <si>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</si>
  <si>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</si>
  <si>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</si>
  <si>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</si>
  <si>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</si>
  <si>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</si>
  <si>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</si>
  <si>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</si>
  <si>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</si>
  <si>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</si>
  <si>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</si>
  <si>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</si>
  <si>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</si>
  <si>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</si>
  <si>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</si>
  <si>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</si>
  <si>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</si>
  <si>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</si>
  <si>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</si>
  <si>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</si>
  <si>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</si>
  <si>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</si>
  <si>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</si>
  <si>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</si>
  <si>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</si>
  <si>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</si>
  <si>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</si>
  <si>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</si>
  <si>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</si>
  <si>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</si>
  <si>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</si>
  <si>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</si>
  <si>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</si>
  <si>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</si>
  <si>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</si>
  <si>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</si>
  <si>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</si>
  <si>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</si>
  <si>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</si>
  <si>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</si>
  <si>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</si>
  <si>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</si>
  <si>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</si>
  <si>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</si>
  <si>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</si>
  <si>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</si>
  <si>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</si>
  <si>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</si>
  <si>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</si>
  <si>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</si>
  <si>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</si>
  <si>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</si>
  <si>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</si>
  <si>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</si>
  <si>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</si>
  <si>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</si>
  <si>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</si>
  <si>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</si>
  <si>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</si>
  <si>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</si>
  <si>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</si>
  <si>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</si>
  <si>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</si>
  <si>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</si>
  <si>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</si>
  <si>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</si>
  <si>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</si>
  <si>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</si>
  <si>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</si>
  <si>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</si>
  <si>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</si>
  <si>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</si>
  <si>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</si>
  <si>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</si>
  <si>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</si>
  <si>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</si>
  <si>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</si>
  <si>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</si>
  <si>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</si>
  <si>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</si>
  <si>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</si>
  <si>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</si>
  <si>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</si>
  <si>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</si>
  <si>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</si>
  <si>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</si>
  <si>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</si>
  <si>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</si>
  <si>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</si>
  <si>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</si>
  <si>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</si>
  <si>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</si>
  <si>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</si>
  <si>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</si>
  <si>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</si>
  <si>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</si>
  <si>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</si>
  <si>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</si>
  <si>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</si>
  <si>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</si>
  <si>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</si>
  <si>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</si>
  <si>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</si>
  <si>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</si>
  <si>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</si>
  <si>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</si>
  <si>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</si>
  <si>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</si>
  <si>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</si>
  <si>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</si>
  <si>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</si>
  <si>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</si>
  <si>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</si>
  <si>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</si>
  <si>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</si>
  <si>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</si>
  <si>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</si>
  <si>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</si>
  <si>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</si>
  <si>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</si>
  <si>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</si>
  <si>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</si>
  <si>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</si>
  <si>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</si>
  <si>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</si>
  <si>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</si>
  <si>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</si>
  <si>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</si>
  <si>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</si>
  <si>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</si>
  <si>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</si>
  <si>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</si>
  <si>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</si>
  <si>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</si>
  <si>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</si>
  <si>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</si>
  <si>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</si>
  <si>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</si>
  <si>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</si>
  <si>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</si>
  <si>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</si>
  <si>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</si>
  <si>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</si>
  <si>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</si>
  <si>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</si>
  <si>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</si>
  <si>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</si>
  <si>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</si>
  <si>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</si>
  <si>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</si>
  <si>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</si>
  <si>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</si>
  <si>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</si>
  <si>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</si>
  <si>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</si>
  <si>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</si>
  <si>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</si>
  <si>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</si>
  <si>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</si>
  <si>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</si>
  <si>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</si>
  <si>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</si>
  <si>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</si>
  <si>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</si>
  <si>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</si>
  <si>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</si>
  <si>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</si>
  <si>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</si>
  <si>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</si>
  <si>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</si>
  <si>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</si>
  <si>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</si>
  <si>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</si>
  <si>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</si>
  <si>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</si>
  <si>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</si>
  <si>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</si>
  <si>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</si>
  <si>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</si>
  <si>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</si>
  <si>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</si>
  <si>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</si>
  <si>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</si>
  <si>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</si>
  <si>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</si>
  <si>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</si>
  <si>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</si>
  <si>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</si>
  <si>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</si>
  <si>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</si>
  <si>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</si>
  <si>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</si>
  <si>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</si>
  <si>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</si>
  <si>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</si>
  <si>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</si>
  <si>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</si>
  <si>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</si>
  <si>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</si>
  <si>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</si>
  <si>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</si>
  <si>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</si>
  <si>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</si>
  <si>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</si>
  <si>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</si>
  <si>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</si>
  <si>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</si>
  <si>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</si>
  <si>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</si>
  <si>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</si>
  <si>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</si>
  <si>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</si>
  <si>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</si>
  <si>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</si>
  <si>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</si>
  <si>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</si>
  <si>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</si>
  <si>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</si>
  <si>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</si>
  <si>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</si>
  <si>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</si>
  <si>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</si>
  <si>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</si>
  <si>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</si>
  <si>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</si>
  <si>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</si>
  <si>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</si>
  <si>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</si>
  <si>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</si>
  <si>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</si>
  <si>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</si>
  <si>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</si>
  <si>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</si>
  <si>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</si>
  <si>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</si>
  <si>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</si>
  <si>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</si>
  <si>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</si>
  <si>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</si>
  <si>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</si>
  <si>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</si>
  <si>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</si>
  <si>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</si>
  <si>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</si>
  <si>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</si>
  <si>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</si>
  <si>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</si>
  <si>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</si>
  <si>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</si>
  <si>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</si>
  <si>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</si>
  <si>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</si>
  <si>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</si>
  <si>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</si>
  <si>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</si>
  <si>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</si>
  <si>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</si>
  <si>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</si>
  <si>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</si>
  <si>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</si>
  <si>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</si>
  <si>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</si>
  <si>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</si>
  <si>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</si>
  <si>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</si>
  <si>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</si>
  <si>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</si>
  <si>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</si>
  <si>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</si>
  <si>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</si>
  <si>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</si>
  <si>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</si>
  <si>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</si>
  <si>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</si>
  <si>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GRAND HERS EN AMONT DE LA VIXIEGE</t>
  </si>
  <si>
    <t>LE GRAND HERS</t>
  </si>
  <si>
    <t>05167008</t>
  </si>
  <si>
    <t>18310006400033</t>
  </si>
  <si>
    <t>Agence de l'Eau Adour-Garonne</t>
  </si>
  <si>
    <t>34255833500077</t>
  </si>
  <si>
    <t>AQUASCOP BIOLOGIE site de Monptellier</t>
  </si>
  <si>
    <t>JOYCE LAMBERT, LISA MORENO</t>
  </si>
  <si>
    <t>IBMR standard</t>
  </si>
  <si>
    <t>DROITE</t>
  </si>
  <si>
    <t>ETIAGE NORMAL</t>
  </si>
  <si>
    <t>FAIBLEMENT NUAGEUX</t>
  </si>
  <si>
    <t>FAIBLE</t>
  </si>
  <si>
    <t>OUI</t>
  </si>
  <si>
    <t>Accès par le parking de location des canoés. Niveau d'eau plus bas que 2017, nombreux hélophytes émmergés.</t>
  </si>
  <si>
    <t>abondant</t>
  </si>
  <si>
    <t>peu abondant</t>
  </si>
  <si>
    <t>IBMR-19-M23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</si>
</sst>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2" sqref="D2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597167</v>
      </c>
      <c r="G10" s="113"/>
      <c r="H10" s="114"/>
    </row>
    <row r="11" spans="1:8" ht="15">
      <c r="A11" s="10" t="s">
        <v>2277</v>
      </c>
      <c r="B11" s="47">
        <v>43641</v>
      </c>
      <c r="D11" s="10" t="s">
        <v>2280</v>
      </c>
      <c r="E11" s="52">
        <v>6234158</v>
      </c>
      <c r="G11" s="113"/>
      <c r="H11" s="114"/>
    </row>
    <row r="12" spans="1:8" ht="15">
      <c r="A12" s="10" t="s">
        <v>2283</v>
      </c>
      <c r="B12" s="52" t="s">
        <v>5304</v>
      </c>
      <c r="D12" s="10" t="s">
        <v>2281</v>
      </c>
      <c r="E12" s="52">
        <v>597212</v>
      </c>
      <c r="G12" s="115"/>
      <c r="H12" s="116"/>
    </row>
    <row r="13" spans="1:5" ht="17.25" customHeight="1" thickBot="1">
      <c r="A13" s="2"/>
      <c r="B13" s="55"/>
      <c r="D13" s="10" t="s">
        <v>2282</v>
      </c>
      <c r="E13" s="52">
        <v>6234248</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597167</v>
      </c>
    </row>
    <row r="18" spans="1:3" ht="15">
      <c r="A18" s="123"/>
      <c r="B18" s="49" t="s">
        <v>2267</v>
      </c>
      <c r="C18" s="61">
        <f>E11</f>
        <v>6234158</v>
      </c>
    </row>
    <row r="19" spans="1:2" ht="15">
      <c r="A19" s="3" t="s">
        <v>2063</v>
      </c>
      <c r="B19" s="29">
        <v>232</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17.3</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88</v>
      </c>
      <c r="D35" s="28" t="s">
        <v>2284</v>
      </c>
      <c r="E35" s="32">
        <v>12</v>
      </c>
    </row>
    <row r="36" spans="1:5" s="7" customFormat="1" ht="15" customHeight="1">
      <c r="A36" s="5" t="s">
        <v>2113</v>
      </c>
      <c r="B36" s="30">
        <v>90</v>
      </c>
      <c r="C36" s="6"/>
      <c r="D36" s="8" t="s">
        <v>2112</v>
      </c>
      <c r="E36" s="30">
        <v>10</v>
      </c>
    </row>
    <row r="37" spans="1:5" s="7" customFormat="1" ht="15" customHeight="1">
      <c r="A37" s="5" t="s">
        <v>2111</v>
      </c>
      <c r="B37" s="30">
        <v>17</v>
      </c>
      <c r="C37" s="6"/>
      <c r="D37" s="8" t="s">
        <v>2110</v>
      </c>
      <c r="E37" s="30">
        <v>19.9</v>
      </c>
    </row>
    <row r="38" spans="1:5" s="7" customFormat="1" ht="15" customHeight="1">
      <c r="A38" s="5" t="s">
        <v>2115</v>
      </c>
      <c r="B38" s="30">
        <v>7</v>
      </c>
      <c r="C38" s="6"/>
      <c r="D38" s="8" t="s">
        <v>2115</v>
      </c>
      <c r="E38" s="30">
        <v>2.5</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2</v>
      </c>
    </row>
    <row r="58" spans="1:5" s="15" customFormat="1" ht="15">
      <c r="A58" s="3" t="s">
        <v>2094</v>
      </c>
      <c r="B58" s="9">
        <v>4</v>
      </c>
      <c r="C58" s="6"/>
      <c r="D58" s="10" t="s">
        <v>2094</v>
      </c>
      <c r="E58" s="9">
        <v>3</v>
      </c>
    </row>
    <row r="59" spans="1:5" s="15" customFormat="1" ht="15">
      <c r="A59" s="3" t="s">
        <v>2093</v>
      </c>
      <c r="B59" s="9">
        <v>4</v>
      </c>
      <c r="C59" s="6"/>
      <c r="D59" s="10" t="s">
        <v>2093</v>
      </c>
      <c r="E59" s="9">
        <v>4</v>
      </c>
    </row>
    <row r="60" spans="1:5" s="15" customFormat="1" ht="15">
      <c r="A60" s="3" t="s">
        <v>2092</v>
      </c>
      <c r="B60" s="9">
        <v>3</v>
      </c>
      <c r="C60" s="6"/>
      <c r="D60" s="10" t="s">
        <v>2092</v>
      </c>
      <c r="E60" s="9">
        <v>3</v>
      </c>
    </row>
    <row r="61" spans="1:5" s="15" customFormat="1" ht="15">
      <c r="A61" s="3" t="s">
        <v>2091</v>
      </c>
      <c r="B61" s="9">
        <v>1</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2</v>
      </c>
      <c r="C67" s="6"/>
      <c r="D67" s="10" t="s">
        <v>2087</v>
      </c>
      <c r="E67" s="9"/>
    </row>
    <row r="68" spans="1:5" s="15" customFormat="1" ht="15">
      <c r="A68" s="3" t="s">
        <v>2086</v>
      </c>
      <c r="B68" s="9">
        <v>5</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1</v>
      </c>
      <c r="C73" s="6"/>
      <c r="D73" s="14" t="s">
        <v>2083</v>
      </c>
      <c r="E73" s="19">
        <v>2</v>
      </c>
    </row>
    <row r="74" spans="1:5" s="15" customFormat="1" ht="15">
      <c r="A74" s="3" t="s">
        <v>2082</v>
      </c>
      <c r="B74" s="9">
        <v>2</v>
      </c>
      <c r="C74" s="6"/>
      <c r="D74" s="10" t="s">
        <v>2082</v>
      </c>
      <c r="E74" s="9">
        <v>2</v>
      </c>
    </row>
    <row r="75" spans="1:5" s="15" customFormat="1" ht="15">
      <c r="A75" s="3" t="s">
        <v>2081</v>
      </c>
      <c r="B75" s="9">
        <v>2</v>
      </c>
      <c r="C75" s="6"/>
      <c r="D75" s="10" t="s">
        <v>2081</v>
      </c>
      <c r="E75" s="9">
        <v>3</v>
      </c>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2</v>
      </c>
    </row>
    <row r="85" spans="1:5" s="15" customFormat="1" ht="15">
      <c r="A85" s="3" t="s">
        <v>2073</v>
      </c>
      <c r="B85" s="9">
        <v>2</v>
      </c>
      <c r="C85" s="6"/>
      <c r="D85" s="10" t="s">
        <v>2073</v>
      </c>
      <c r="E85" s="9">
        <v>3</v>
      </c>
    </row>
    <row r="86" spans="1:5" s="15" customFormat="1" ht="15">
      <c r="A86" s="3" t="s">
        <v>2072</v>
      </c>
      <c r="B86" s="9">
        <v>1</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3.5</v>
      </c>
      <c r="E97" s="35">
        <v>1</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0.03</v>
      </c>
      <c r="E98" s="35"/>
      <c r="F98" s="35" t="s">
        <v>2290</v>
      </c>
      <c r="G98" s="79"/>
      <c r="H98" s="80"/>
    </row>
    <row r="99" spans="1:8" ht="15">
      <c r="A99" s="33" t="s">
        <v>777</v>
      </c>
      <c r="B99" s="20" t="str">
        <f>IF(A99="NEWCOD",IF(ISBLANK(G99),"renseigner le champ 'Nouveau taxon'",G99),VLOOKUP(A99,'Ref Taxo'!A:B,2,FALSE))</f>
        <v>Fragilaria</v>
      </c>
      <c r="C99" s="21">
        <f>IF(A99="NEWCOD",IF(ISBLANK(H99),"NoCod",H99),VLOOKUP(A99,'Ref Taxo'!A:D,4,FALSE))</f>
        <v>9533</v>
      </c>
      <c r="D99" s="34">
        <v>0.01</v>
      </c>
      <c r="E99" s="35"/>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35">
        <v>0.5</v>
      </c>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0.1</v>
      </c>
      <c r="E101" s="35"/>
      <c r="F101" s="35" t="s">
        <v>2290</v>
      </c>
      <c r="G101" s="79"/>
      <c r="H101" s="80"/>
    </row>
    <row r="102" spans="1:8" ht="15">
      <c r="A102" s="33" t="s">
        <v>1922</v>
      </c>
      <c r="B102" s="20" t="str">
        <f>IF(A102="NEWCOD",IF(ISBLANK(G102),"renseigner le champ 'Nouveau taxon'",G102),VLOOKUP(A102,'Ref Taxo'!A:B,2,FALSE))</f>
        <v>Tetraspora</v>
      </c>
      <c r="C102" s="21">
        <f>IF(A102="NEWCOD",IF(ISBLANK(H102),"NoCod",H102),VLOOKUP(A102,'Ref Taxo'!A:D,4,FALSE))</f>
        <v>1138</v>
      </c>
      <c r="D102" s="34">
        <v>0.01</v>
      </c>
      <c r="E102" s="35"/>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3</v>
      </c>
      <c r="E103" s="35">
        <v>1</v>
      </c>
      <c r="F103" s="35" t="s">
        <v>2290</v>
      </c>
      <c r="G103" s="79"/>
      <c r="H103" s="80"/>
    </row>
    <row r="104" spans="1:8" ht="15">
      <c r="A104" s="33" t="s">
        <v>2056</v>
      </c>
      <c r="B104" s="20" t="str">
        <f>IF(A104="NEWCOD",IF(ISBLANK(G104),"renseigner le champ 'Nouveau taxon'",G104),VLOOKUP(A104,'Ref Taxo'!A:B,2,FALSE))</f>
        <v>Zygnema</v>
      </c>
      <c r="C104" s="21">
        <f>IF(A104="NEWCOD",IF(ISBLANK(H104),"NoCod",H104),VLOOKUP(A104,'Ref Taxo'!A:D,4,FALSE))</f>
        <v>1148</v>
      </c>
      <c r="D104" s="34">
        <v>0.1</v>
      </c>
      <c r="E104" s="35"/>
      <c r="F104" s="35" t="s">
        <v>2290</v>
      </c>
      <c r="G104" s="79"/>
      <c r="H104" s="80"/>
    </row>
    <row r="105" spans="1:8" ht="15">
      <c r="A105" s="33" t="s">
        <v>172</v>
      </c>
      <c r="B105" s="20" t="str">
        <f>IF(A105="NEWCOD",IF(ISBLANK(G105),"renseigner le champ 'Nouveau taxon'",G105),VLOOKUP(A105,'Ref Taxo'!A:B,2,FALSE))</f>
        <v>Brachythecium rivulare</v>
      </c>
      <c r="C105" s="21">
        <f>IF(A105="NEWCOD",IF(ISBLANK(H105),"NoCod",H105),VLOOKUP(A105,'Ref Taxo'!A:D,4,FALSE))</f>
        <v>1260</v>
      </c>
      <c r="D105" s="34">
        <v>0.05</v>
      </c>
      <c r="E105" s="35"/>
      <c r="F105" s="35" t="s">
        <v>2290</v>
      </c>
      <c r="G105" s="79"/>
      <c r="H105" s="80"/>
    </row>
    <row r="106" spans="1:8" ht="15">
      <c r="A106" s="33" t="s">
        <v>429</v>
      </c>
      <c r="B106" s="20" t="str">
        <f>IF(A106="NEWCOD",IF(ISBLANK(G106),"renseigner le champ 'Nouveau taxon'",G106),VLOOKUP(A106,'Ref Taxo'!A:B,2,FALSE))</f>
        <v>Cinclidotus aquaticus</v>
      </c>
      <c r="C106" s="21">
        <f>IF(A106="NEWCOD",IF(ISBLANK(H106),"NoCod",H106),VLOOKUP(A106,'Ref Taxo'!A:D,4,FALSE))</f>
        <v>1318</v>
      </c>
      <c r="D106" s="34">
        <v>0.01</v>
      </c>
      <c r="E106" s="35"/>
      <c r="F106" s="35" t="s">
        <v>2290</v>
      </c>
      <c r="G106" s="79"/>
      <c r="H106" s="80"/>
    </row>
    <row r="107" spans="1:8" ht="15">
      <c r="A107" s="33" t="s">
        <v>435</v>
      </c>
      <c r="B107" s="20" t="str">
        <f>IF(A107="NEWCOD",IF(ISBLANK(G107),"renseigner le champ 'Nouveau taxon'",G107),VLOOKUP(A107,'Ref Taxo'!A:B,2,FALSE))</f>
        <v>Cinclidotus riparius</v>
      </c>
      <c r="C107" s="21">
        <f>IF(A107="NEWCOD",IF(ISBLANK(H107),"NoCod",H107),VLOOKUP(A107,'Ref Taxo'!A:D,4,FALSE))</f>
        <v>1321</v>
      </c>
      <c r="D107" s="34">
        <v>0.01</v>
      </c>
      <c r="E107" s="35"/>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0.01</v>
      </c>
      <c r="E108" s="35"/>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35"/>
      <c r="F109" s="35" t="s">
        <v>2290</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0.02</v>
      </c>
      <c r="E110" s="35"/>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0.02</v>
      </c>
      <c r="E111" s="35">
        <v>0.01</v>
      </c>
      <c r="F111" s="35" t="s">
        <v>2290</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0.08</v>
      </c>
      <c r="E112" s="35"/>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0.01</v>
      </c>
      <c r="E113" s="35"/>
      <c r="F113" s="35" t="s">
        <v>2290</v>
      </c>
      <c r="G113" s="79"/>
      <c r="H113" s="80"/>
    </row>
    <row r="114" spans="1:8" ht="15">
      <c r="A114" s="33" t="s">
        <v>2010</v>
      </c>
      <c r="B114" s="20" t="str">
        <f>IF(A114="NEWCOD",IF(ISBLANK(G114),"renseigner le champ 'Nouveau taxon'",G114),VLOOKUP(A114,'Ref Taxo'!A:B,2,FALSE))</f>
        <v>Veronica anagallis-aquatica</v>
      </c>
      <c r="C114" s="21">
        <f>IF(A114="NEWCOD",IF(ISBLANK(H114),"NoCod",H114),VLOOKUP(A114,'Ref Taxo'!A:D,4,FALSE))</f>
        <v>1955</v>
      </c>
      <c r="D114" s="34">
        <v>0.01</v>
      </c>
      <c r="E114" s="35"/>
      <c r="F114" s="35" t="s">
        <v>2290</v>
      </c>
      <c r="G114" s="79"/>
      <c r="H114" s="80"/>
    </row>
    <row r="115" spans="1:8" ht="15">
      <c r="A115" s="33" t="s">
        <v>1690</v>
      </c>
      <c r="B115" s="20" t="str">
        <f>IF(A115="NEWCOD",IF(ISBLANK(G115),"renseigner le champ 'Nouveau taxon'",G115),VLOOKUP(A115,'Ref Taxo'!A:B,2,FALSE))</f>
        <v>Rorippa sylvestris</v>
      </c>
      <c r="C115" s="21">
        <f>IF(A115="NEWCOD",IF(ISBLANK(H115),"NoCod",H115),VLOOKUP(A115,'Ref Taxo'!A:D,4,FALSE))</f>
        <v>1767</v>
      </c>
      <c r="D115" s="34">
        <v>0.01</v>
      </c>
      <c r="E115" s="35"/>
      <c r="F115" s="35" t="s">
        <v>2290</v>
      </c>
      <c r="G115" s="79"/>
      <c r="H115" s="80"/>
    </row>
    <row r="116" spans="1:8" ht="15">
      <c r="A116" s="33" t="s">
        <v>1026</v>
      </c>
      <c r="B116" s="20" t="str">
        <f>IF(A116="NEWCOD",IF(ISBLANK(G116),"renseigner le champ 'Nouveau taxon'",G116),VLOOKUP(A116,'Ref Taxo'!A:B,2,FALSE))</f>
        <v>Lemna minor</v>
      </c>
      <c r="C116" s="21">
        <f>IF(A116="NEWCOD",IF(ISBLANK(H116),"NoCod",H116),VLOOKUP(A116,'Ref Taxo'!A:D,4,FALSE))</f>
        <v>1626</v>
      </c>
      <c r="D116" s="34"/>
      <c r="E116" s="35">
        <v>0.01</v>
      </c>
      <c r="F116" s="35" t="s">
        <v>2290</v>
      </c>
      <c r="G116" s="79"/>
      <c r="H116" s="80"/>
    </row>
    <row r="117" spans="1:8" ht="15">
      <c r="A117" s="33" t="s">
        <v>1027</v>
      </c>
      <c r="B117" s="20" t="str">
        <f>IF(A117="NEWCOD",IF(ISBLANK(G117),"renseigner le champ 'Nouveau taxon'",G117),VLOOKUP(A117,'Ref Taxo'!A:B,2,FALSE))</f>
        <v>Lemna minuta</v>
      </c>
      <c r="C117" s="21">
        <f>IF(A117="NEWCOD",IF(ISBLANK(H117),"NoCod",H117),VLOOKUP(A117,'Ref Taxo'!A:D,4,FALSE))</f>
        <v>29962</v>
      </c>
      <c r="D117" s="34">
        <v>0.01</v>
      </c>
      <c r="E117" s="35"/>
      <c r="F117" s="35" t="s">
        <v>2290</v>
      </c>
      <c r="G117" s="79"/>
      <c r="H117" s="80"/>
    </row>
    <row r="118" spans="1:8" ht="15">
      <c r="A118" s="33" t="s">
        <v>672</v>
      </c>
      <c r="B118" s="20" t="str">
        <f>IF(A118="NEWCOD",IF(ISBLANK(G118),"renseigner le champ 'Nouveau taxon'",G118),VLOOKUP(A118,'Ref Taxo'!A:B,2,FALSE))</f>
        <v>Equisetum</v>
      </c>
      <c r="C118" s="21">
        <f>IF(A118="NEWCOD",IF(ISBLANK(H118),"NoCod",H118),VLOOKUP(A118,'Ref Taxo'!A:D,4,FALSE))</f>
        <v>1383</v>
      </c>
      <c r="D118" s="34">
        <v>0.01</v>
      </c>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2020-01-31T14:35:52Z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