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0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<sst xmlns="http://schemas.openxmlformats.org/spreadsheetml/2006/main" count="6490" uniqueCount="5305">
  <si>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</si>
  <si>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</si>
  <si>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</si>
  <si>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</si>
  <si>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</si>
  <si>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</si>
  <si>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</si>
  <si>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</si>
  <si>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</si>
  <si>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</si>
  <si>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</si>
  <si>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</si>
  <si>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</si>
  <si>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</si>
  <si>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</si>
  <si>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</si>
  <si>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</si>
  <si>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</si>
  <si>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</si>
  <si>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</si>
  <si>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</si>
  <si>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</si>
  <si>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</si>
  <si>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</si>
  <si>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</si>
  <si>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</si>
  <si>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</si>
  <si>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</si>
  <si>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</si>
  <si>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</si>
  <si>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</si>
  <si>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</si>
  <si>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</si>
  <si>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</si>
  <si>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</si>
  <si>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</si>
  <si>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</si>
  <si>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</si>
  <si>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</si>
  <si>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</si>
  <si>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</si>
  <si>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</si>
  <si>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</si>
  <si>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</si>
  <si>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</si>
  <si>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</si>
  <si>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</si>
  <si>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</si>
  <si>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</si>
  <si>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</si>
  <si>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</si>
  <si>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</si>
  <si>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</si>
  <si>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</si>
  <si>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</si>
  <si>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</si>
  <si>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</si>
  <si>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</si>
  <si>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</si>
  <si>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</si>
  <si>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</si>
  <si>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</si>
  <si>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</si>
  <si>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</si>
  <si>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</si>
  <si>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</si>
  <si>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</si>
  <si>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</si>
  <si>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</si>
  <si>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</si>
  <si>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</si>
  <si>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</si>
  <si>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</si>
  <si>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</si>
  <si>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</si>
  <si>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</si>
  <si>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</si>
  <si>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</si>
  <si>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</si>
  <si>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</si>
  <si>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</si>
  <si>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</si>
  <si>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</si>
  <si>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</si>
  <si>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</si>
  <si>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</si>
  <si>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</si>
  <si>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</si>
  <si>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</si>
  <si>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</si>
  <si>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</si>
  <si>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</si>
  <si>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</si>
  <si>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</si>
  <si>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</si>
  <si>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</si>
  <si>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</si>
  <si>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</si>
  <si>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</si>
  <si>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</si>
  <si>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</si>
  <si>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</si>
  <si>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</si>
  <si>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</si>
  <si>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</si>
  <si>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</si>
  <si>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</si>
  <si>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</si>
  <si>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</si>
  <si>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</si>
  <si>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</si>
  <si>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</si>
  <si>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</si>
  <si>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</si>
  <si>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</si>
  <si>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</si>
  <si>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</si>
  <si>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</si>
  <si>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</si>
  <si>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</si>
  <si>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</si>
  <si>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</si>
  <si>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</si>
  <si>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</si>
  <si>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</si>
  <si>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</si>
  <si>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</si>
  <si>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</si>
  <si>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</si>
  <si>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</si>
  <si>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</si>
  <si>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</si>
  <si>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</si>
  <si>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</si>
  <si>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</si>
  <si>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</si>
  <si>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</si>
  <si>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</si>
  <si>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</si>
  <si>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</si>
  <si>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</si>
  <si>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</si>
  <si>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</si>
  <si>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</si>
  <si>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</si>
  <si>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</si>
  <si>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</si>
  <si>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</si>
  <si>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</si>
  <si>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</si>
  <si>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</si>
  <si>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</si>
  <si>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</si>
  <si>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</si>
  <si>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</si>
  <si>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</si>
  <si>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</si>
  <si>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</si>
  <si>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</si>
  <si>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</si>
  <si>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</si>
  <si>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</si>
  <si>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</si>
  <si>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</si>
  <si>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</si>
  <si>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</si>
  <si>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</si>
  <si>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</si>
  <si>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</si>
  <si>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</si>
  <si>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</si>
  <si>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</si>
  <si>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</si>
  <si>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</si>
  <si>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</si>
  <si>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</si>
  <si>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</si>
  <si>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</si>
  <si>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</si>
  <si>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</si>
  <si>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</si>
  <si>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</si>
  <si>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</si>
  <si>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</si>
  <si>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</si>
  <si>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</si>
  <si>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</si>
  <si>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</si>
  <si>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</si>
  <si>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</si>
  <si>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</si>
  <si>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</si>
  <si>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</si>
  <si>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</si>
  <si>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</si>
  <si>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</si>
  <si>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</si>
  <si>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</si>
  <si>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</si>
  <si>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</si>
  <si>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</si>
  <si>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</si>
  <si>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</si>
  <si>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</si>
  <si>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</si>
  <si>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</si>
  <si>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</si>
  <si>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</si>
  <si>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</si>
  <si>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</si>
  <si>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</si>
  <si>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</si>
  <si>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</si>
  <si>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</si>
  <si>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</si>
  <si>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</si>
  <si>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</si>
  <si>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</si>
  <si>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</si>
  <si>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</si>
  <si>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</si>
  <si>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</si>
  <si>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</si>
  <si>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</si>
  <si>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</si>
  <si>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</si>
  <si>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</si>
  <si>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</si>
  <si>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</si>
  <si>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</si>
  <si>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</si>
  <si>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</si>
  <si>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</si>
  <si>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</si>
  <si>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</si>
  <si>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</si>
  <si>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</si>
  <si>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</si>
  <si>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</si>
  <si>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</si>
  <si>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</si>
  <si>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</si>
  <si>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</si>
  <si>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</si>
  <si>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</si>
  <si>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</si>
  <si>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</si>
  <si>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</si>
  <si>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</si>
  <si>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</si>
  <si>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</si>
  <si>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</si>
  <si>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</si>
  <si>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</si>
  <si>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</si>
  <si>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</si>
  <si>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</si>
  <si>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</si>
  <si>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</si>
  <si>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</si>
  <si>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</si>
  <si>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</si>
  <si>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</si>
  <si>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</si>
  <si>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</si>
  <si>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</si>
  <si>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</si>
  <si>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</si>
  <si>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</si>
  <si>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</si>
  <si>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</si>
  <si>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</si>
  <si>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</si>
  <si>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</si>
  <si>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</si>
  <si>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</si>
  <si>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</si>
  <si>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</si>
  <si>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</si>
  <si>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</si>
  <si>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</si>
  <si>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</si>
  <si>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</si>
  <si>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</si>
  <si>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</si>
  <si>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</si>
  <si>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</si>
  <si>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</si>
  <si>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</si>
  <si>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</si>
  <si>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</si>
  <si>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</si>
  <si>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</si>
  <si>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</si>
  <si>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</si>
  <si>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</si>
  <si>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</si>
  <si>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</si>
  <si>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</si>
  <si>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</si>
  <si>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</si>
  <si>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</si>
  <si>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</si>
  <si>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</si>
  <si>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</si>
  <si>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</si>
  <si>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</si>
  <si>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</si>
  <si>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</si>
  <si>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</si>
  <si>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</si>
  <si>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</si>
  <si>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</si>
  <si>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</si>
  <si>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</si>
  <si>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</si>
  <si>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</si>
  <si>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</si>
  <si>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</si>
  <si>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</si>
  <si>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</si>
  <si>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</si>
  <si>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</si>
  <si>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</si>
  <si>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</si>
  <si>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</si>
  <si>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</si>
  <si>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</si>
  <si>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</si>
  <si>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</si>
  <si>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</si>
  <si>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</si>
  <si>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</si>
  <si>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</si>
  <si>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</si>
  <si>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</si>
  <si>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</si>
  <si>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</si>
  <si>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</si>
  <si>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</si>
  <si>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</si>
  <si>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</si>
  <si>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</si>
  <si>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</si>
  <si>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</si>
  <si>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</si>
  <si>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</si>
  <si>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</si>
  <si>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</si>
  <si>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</si>
  <si>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</si>
  <si>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</si>
  <si>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</si>
  <si>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</si>
  <si>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</si>
  <si>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</si>
  <si>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</si>
  <si>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</si>
  <si>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</si>
  <si>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</si>
  <si>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</si>
  <si>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</si>
  <si>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</si>
  <si>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</si>
  <si>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</si>
  <si>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</si>
  <si>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</si>
  <si>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</si>
  <si>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</si>
  <si>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</si>
  <si>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</si>
  <si>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</si>
  <si>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</si>
  <si>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</si>
  <si>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</si>
  <si>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</si>
  <si>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</si>
  <si>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</si>
  <si>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</si>
  <si>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</si>
  <si>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</si>
  <si>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</si>
  <si>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</si>
  <si>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</si>
  <si>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</si>
  <si>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</si>
  <si>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</si>
  <si>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</si>
  <si>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</si>
  <si>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</si>
  <si>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</si>
  <si>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</si>
  <si>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</si>
  <si>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</si>
  <si>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</si>
  <si>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</si>
  <si>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</si>
  <si>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</si>
  <si>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</si>
  <si>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</si>
  <si>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</si>
  <si>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</si>
  <si>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</si>
  <si>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</si>
  <si>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</si>
  <si>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</si>
  <si>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</si>
  <si>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</si>
  <si>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</si>
  <si>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</si>
  <si>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</si>
  <si>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</si>
  <si>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</si>
  <si>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</si>
  <si>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</si>
  <si>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</si>
  <si>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</si>
  <si>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</si>
  <si>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</si>
  <si>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</si>
  <si>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</si>
  <si>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</si>
  <si>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</si>
  <si>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</si>
  <si>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</si>
  <si>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</si>
  <si>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</si>
  <si>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</si>
  <si>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</si>
  <si>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</si>
  <si>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</si>
  <si>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</si>
  <si>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</si>
  <si>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</si>
  <si>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</si>
  <si>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</si>
  <si>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</si>
  <si>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</si>
  <si>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</si>
  <si>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</si>
  <si>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</si>
  <si>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</si>
  <si>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</si>
  <si>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</si>
  <si>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</si>
  <si>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</si>
  <si>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</si>
  <si>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</si>
  <si>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</si>
  <si>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</si>
  <si>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</si>
  <si>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</si>
  <si>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</si>
  <si>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</si>
  <si>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</si>
  <si>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</si>
  <si>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</si>
  <si>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</si>
  <si>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</si>
  <si>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</si>
  <si>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</si>
  <si>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</si>
  <si>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</si>
  <si>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</si>
  <si>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</si>
  <si>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</si>
  <si>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</si>
  <si>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</si>
  <si>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</si>
  <si>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</si>
  <si>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</si>
  <si>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</si>
  <si>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</si>
  <si>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</si>
  <si>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</si>
  <si>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</si>
  <si>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</si>
  <si>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</si>
  <si>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</si>
  <si>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</si>
  <si>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</si>
  <si>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</si>
  <si>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</si>
  <si>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</si>
  <si>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</si>
  <si>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</si>
  <si>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</si>
  <si>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</si>
  <si>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</si>
  <si>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</si>
  <si>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</si>
  <si>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</si>
  <si>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</si>
  <si>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</si>
  <si>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</si>
  <si>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</si>
  <si>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</si>
  <si>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</si>
  <si>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</si>
  <si>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</si>
  <si>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</si>
  <si>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</si>
  <si>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</si>
  <si>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</si>
  <si>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</si>
  <si>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</si>
  <si>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</si>
  <si>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</si>
  <si>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</si>
  <si>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</si>
  <si>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</si>
  <si>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</si>
  <si>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</si>
  <si>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</si>
  <si>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</si>
  <si>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</si>
  <si>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</si>
  <si>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</si>
  <si>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</si>
  <si>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</si>
  <si>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</si>
  <si>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</si>
  <si>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</si>
  <si>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</si>
  <si>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</si>
  <si>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</si>
  <si>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</si>
  <si>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</si>
  <si>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</si>
  <si>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</si>
  <si>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</si>
  <si>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</si>
  <si>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</si>
  <si>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</si>
  <si>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</si>
  <si>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</si>
  <si>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</si>
  <si>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</si>
  <si>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</si>
  <si>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</si>
  <si>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</si>
  <si>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</si>
  <si>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</si>
  <si>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</si>
  <si>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</si>
  <si>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</si>
  <si>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</si>
  <si>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</si>
  <si>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</si>
  <si>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</si>
  <si>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</si>
  <si>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</si>
  <si>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</si>
  <si>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</si>
  <si>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</si>
  <si>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</si>
  <si>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</si>
  <si>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</si>
  <si>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</si>
  <si>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</si>
  <si>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</si>
  <si>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</si>
  <si>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</si>
  <si>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</si>
  <si>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</si>
  <si>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</si>
  <si>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</si>
  <si>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</si>
  <si>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</si>
  <si>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</si>
  <si>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</si>
  <si>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</si>
  <si>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</si>
  <si>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</si>
  <si>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</si>
  <si>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</si>
  <si>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</si>
  <si>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</si>
  <si>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</si>
  <si>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</si>
  <si>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</si>
  <si>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</si>
  <si>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</si>
  <si>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</si>
  <si>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</si>
  <si>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</si>
  <si>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</si>
  <si>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</si>
  <si>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</si>
  <si>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</si>
  <si>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</si>
  <si>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</si>
  <si>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</si>
  <si>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</si>
  <si>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</si>
  <si>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</si>
  <si>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</si>
  <si>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</si>
  <si>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</si>
  <si>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</si>
  <si>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</si>
  <si>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</si>
  <si>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</si>
  <si>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</si>
  <si>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</si>
  <si>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</si>
  <si>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</si>
  <si>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</si>
  <si>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</si>
  <si>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</si>
  <si>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</si>
  <si>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</si>
  <si>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</si>
  <si>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</si>
  <si>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</si>
  <si>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</si>
  <si>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</si>
  <si>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</si>
  <si>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</si>
  <si>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</si>
  <si>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</si>
  <si>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</si>
  <si>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</si>
  <si>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</si>
  <si>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</si>
  <si>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</si>
  <si>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</si>
  <si>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</si>
  <si>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</si>
  <si>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</si>
  <si>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</si>
  <si>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</si>
  <si>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</si>
  <si>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</si>
  <si>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</si>
  <si>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</si>
  <si>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</si>
  <si>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</si>
  <si>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</si>
  <si>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</si>
  <si>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</si>
  <si>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</si>
  <si>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</si>
  <si>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</si>
  <si>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</si>
  <si>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</si>
  <si>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</si>
  <si>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</si>
  <si>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</si>
  <si>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</si>
  <si>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</si>
  <si>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</si>
  <si>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</si>
  <si>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</si>
  <si>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</si>
  <si>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</si>
  <si>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</si>
  <si>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</si>
  <si>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</si>
  <si>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</si>
  <si>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</si>
  <si>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</si>
  <si>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</si>
  <si>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</si>
  <si>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</si>
  <si>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</si>
  <si>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</si>
  <si>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</si>
  <si>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</si>
  <si>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</si>
  <si>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</si>
  <si>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</si>
  <si>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</si>
  <si>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</si>
  <si>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</si>
  <si>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</si>
  <si>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</si>
  <si>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</si>
  <si>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</si>
  <si>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</si>
  <si>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</si>
  <si>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</si>
  <si>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</si>
  <si>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</si>
  <si>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</si>
  <si>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</si>
  <si>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</si>
  <si>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</si>
  <si>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</si>
  <si>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</si>
  <si>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</si>
  <si>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</si>
  <si>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</si>
  <si>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</si>
  <si>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</si>
  <si>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</si>
  <si>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</si>
  <si>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</si>
  <si>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</si>
  <si>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</si>
  <si>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</si>
  <si>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</si>
  <si>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</si>
  <si>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</si>
  <si>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</si>
  <si>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</si>
  <si>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</si>
  <si>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</si>
  <si>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</si>
  <si>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</si>
  <si>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</si>
  <si>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</si>
  <si>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</si>
  <si>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</si>
  <si>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</si>
  <si>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</si>
  <si>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</si>
  <si>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</si>
  <si>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</si>
  <si>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</si>
  <si>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</si>
  <si>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</si>
  <si>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</si>
  <si>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</si>
  <si>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</si>
  <si>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</si>
  <si>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</si>
  <si>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</si>
  <si>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</si>
  <si>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</si>
  <si>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</si>
  <si>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</si>
  <si>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</si>
  <si>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</si>
  <si>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</si>
  <si>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</si>
  <si>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</si>
  <si>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</si>
  <si>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</si>
  <si>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</si>
  <si>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</si>
  <si>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</si>
  <si>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</si>
  <si>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</si>
  <si>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</si>
  <si>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</si>
  <si>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</si>
  <si>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</si>
  <si>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</si>
  <si>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</si>
  <si>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</si>
  <si>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</si>
  <si>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</si>
  <si>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</si>
  <si>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</si>
  <si>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</si>
  <si>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</si>
  <si>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</si>
  <si>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</si>
  <si>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</si>
  <si>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</si>
  <si>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</si>
  <si>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</si>
  <si>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</si>
  <si>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</si>
  <si>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</si>
  <si>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</si>
  <si>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</si>
  <si>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</si>
  <si>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</si>
  <si>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</si>
  <si>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</si>
  <si>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</si>
  <si>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</si>
  <si>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</si>
  <si>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</si>
  <si>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</si>
  <si>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</si>
  <si>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</si>
  <si>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</si>
  <si>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</si>
  <si>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</si>
  <si>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</si>
  <si>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</si>
  <si>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</si>
  <si>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</si>
  <si>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</si>
  <si>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</si>
  <si>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</si>
  <si>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</si>
  <si>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</si>
  <si>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</si>
  <si>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</si>
  <si>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</si>
  <si>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</si>
  <si>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</si>
  <si>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</si>
  <si>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</si>
  <si>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</si>
  <si>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</si>
  <si>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</si>
  <si>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</si>
  <si>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</si>
  <si>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</si>
  <si>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</si>
  <si>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</si>
  <si>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</si>
  <si>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</si>
  <si>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</si>
  <si>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</si>
  <si>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</si>
  <si>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</si>
  <si>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</si>
  <si>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</si>
  <si>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</si>
  <si>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</si>
  <si>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</si>
  <si>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</si>
  <si>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</si>
  <si>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</si>
  <si>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</si>
  <si>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</si>
  <si>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</si>
  <si>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</si>
  <si>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</si>
  <si>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</si>
  <si>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</si>
  <si>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</si>
  <si>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</si>
  <si>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</si>
  <si>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</si>
  <si>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</si>
  <si>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</si>
  <si>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</si>
  <si>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</si>
  <si>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</si>
  <si>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</si>
  <si>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</si>
  <si>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</si>
  <si>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</si>
  <si>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</si>
  <si>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</si>
  <si>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</si>
  <si>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</si>
  <si>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</si>
  <si>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</si>
  <si>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</si>
  <si>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</si>
  <si>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</si>
  <si>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</si>
  <si>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</si>
  <si>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</si>
  <si>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</si>
  <si>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</si>
  <si>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</si>
  <si>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</si>
  <si>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</si>
  <si>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</si>
  <si>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</si>
  <si>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</si>
  <si>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</si>
  <si>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</si>
  <si>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</si>
  <si>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</si>
  <si>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</si>
  <si>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</si>
  <si>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</si>
  <si>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</si>
  <si>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</si>
  <si>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</si>
  <si>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</si>
  <si>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</si>
  <si>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</si>
  <si>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</si>
  <si>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</si>
  <si>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</si>
  <si>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</si>
  <si>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</si>
  <si>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</si>
  <si>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</si>
  <si>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</si>
  <si>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</si>
  <si>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</si>
  <si>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</si>
  <si>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</si>
  <si>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</si>
  <si>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</si>
  <si>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</si>
  <si>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</si>
  <si>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</si>
  <si>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</si>
  <si>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</si>
  <si>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</si>
  <si>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</si>
  <si>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</si>
  <si>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</si>
  <si>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</si>
  <si>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</si>
  <si>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</si>
  <si>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</si>
  <si>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</si>
  <si>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</si>
  <si>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</si>
  <si>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</si>
  <si>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</si>
  <si>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</si>
  <si>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</si>
  <si>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</si>
  <si>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</si>
  <si>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</si>
  <si>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</si>
  <si>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</si>
  <si>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</si>
  <si>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</si>
  <si>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</si>
  <si>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</si>
  <si>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</si>
  <si>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</si>
  <si>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</si>
  <si>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</si>
  <si>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</si>
  <si>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</si>
  <si>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</si>
  <si>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</si>
  <si>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</si>
  <si>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</si>
  <si>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</si>
  <si>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</si>
  <si>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</si>
  <si>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</si>
  <si>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</si>
  <si>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</si>
  <si>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</si>
  <si>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</si>
  <si>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</si>
  <si>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</si>
  <si>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</si>
  <si>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</si>
  <si>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</si>
  <si>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</si>
  <si>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</si>
  <si>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</si>
  <si>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</si>
  <si>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</si>
  <si>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</si>
  <si>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</si>
  <si>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</si>
  <si>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</si>
  <si>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</si>
  <si>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</si>
  <si>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</si>
  <si>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</si>
  <si>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</si>
  <si>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</si>
  <si>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</si>
  <si>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</si>
  <si>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</si>
  <si>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</si>
  <si>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</si>
  <si>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</si>
  <si>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</si>
  <si>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</si>
  <si>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</si>
  <si>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</si>
  <si>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</si>
  <si>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</si>
  <si>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</si>
  <si>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</si>
  <si>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</si>
  <si>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</si>
  <si>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</si>
  <si>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</si>
  <si>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</si>
  <si>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</si>
  <si>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</si>
  <si>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</si>
  <si>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</si>
  <si>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</si>
  <si>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</si>
  <si>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</si>
  <si>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</si>
  <si>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</si>
  <si>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</si>
  <si>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</si>
  <si>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</si>
  <si>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</si>
  <si>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</si>
  <si>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</si>
  <si>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</si>
  <si>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</si>
  <si>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</si>
  <si>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</si>
  <si>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</si>
  <si>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</si>
  <si>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</si>
  <si>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</si>
  <si>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</si>
  <si>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</si>
  <si>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</si>
  <si>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</si>
  <si>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</si>
  <si>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</si>
  <si>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</si>
  <si>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</si>
  <si>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</si>
  <si>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</si>
  <si>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</si>
  <si>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</si>
  <si>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</si>
  <si>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</si>
  <si>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</si>
  <si>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</si>
  <si>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</si>
  <si>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</si>
  <si>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</si>
  <si>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</si>
  <si>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</si>
  <si>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</si>
  <si>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</si>
  <si>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</si>
  <si>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</si>
  <si>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</si>
  <si>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</si>
  <si>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</si>
  <si>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</si>
  <si>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</si>
  <si>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</si>
  <si>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</si>
  <si>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</si>
  <si>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</si>
  <si>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</si>
  <si>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</si>
  <si>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</si>
  <si>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</si>
  <si>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</si>
  <si>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</si>
  <si>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</si>
  <si>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</si>
  <si>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</si>
  <si>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</si>
  <si>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</si>
  <si>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</si>
  <si>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</si>
  <si>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</si>
  <si>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</si>
  <si>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</si>
  <si>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</si>
  <si>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</si>
  <si>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</si>
  <si>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</si>
  <si>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</si>
  <si>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</si>
  <si>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</si>
  <si>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</si>
  <si>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</si>
  <si>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</si>
  <si>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</si>
  <si>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</si>
  <si>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</si>
  <si>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</si>
  <si>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</si>
  <si>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</si>
  <si>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</si>
  <si>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</si>
  <si>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</si>
  <si>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</si>
  <si>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</si>
  <si>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</si>
  <si>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</si>
  <si>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</si>
  <si>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</si>
  <si>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</si>
  <si>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</si>
  <si>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</si>
  <si>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</si>
  <si>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</si>
  <si>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</si>
  <si>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</si>
  <si>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</si>
  <si>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</si>
  <si>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</si>
  <si>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</si>
  <si>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</si>
  <si>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</si>
  <si>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</si>
  <si>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</si>
  <si>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</si>
  <si>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</si>
  <si>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</si>
  <si>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</si>
  <si>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</si>
  <si>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</si>
  <si>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</si>
  <si>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</si>
  <si>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</si>
  <si>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</si>
  <si>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</si>
  <si>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</si>
  <si>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</si>
  <si>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</si>
  <si>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</si>
  <si>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</si>
  <si>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</si>
  <si>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</si>
  <si>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</si>
  <si>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</si>
  <si>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</si>
  <si>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</si>
  <si>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</si>
  <si>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</si>
  <si>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</si>
  <si>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</si>
  <si>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</si>
  <si>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</si>
  <si>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</si>
  <si>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</si>
  <si>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</si>
  <si>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</si>
  <si>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</si>
  <si>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</si>
  <si>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</si>
  <si>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</si>
  <si>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</si>
  <si>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</si>
  <si>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</si>
  <si>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</si>
  <si>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</si>
  <si>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</si>
  <si>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</si>
  <si>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</si>
  <si>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</si>
  <si>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</si>
  <si>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</si>
  <si>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</si>
  <si>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</si>
  <si>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</si>
  <si>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</si>
  <si>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</si>
  <si>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</si>
  <si>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</si>
  <si>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</si>
  <si>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</si>
  <si>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</si>
  <si>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</si>
  <si>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</si>
  <si>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</si>
  <si>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</si>
  <si>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</si>
  <si>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</si>
  <si>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</si>
  <si>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</si>
  <si>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</si>
  <si>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</si>
  <si>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</si>
  <si>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</si>
  <si>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</si>
  <si>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</si>
  <si>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</si>
  <si>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</si>
  <si>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</si>
  <si>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</si>
  <si>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</si>
  <si>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</si>
  <si>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</si>
  <si>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</si>
  <si>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</si>
  <si>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</si>
  <si>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</si>
  <si>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</si>
  <si>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</si>
  <si>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</si>
  <si>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</si>
  <si>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</si>
  <si>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</si>
  <si>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</si>
  <si>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</si>
  <si>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</si>
  <si>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</si>
  <si>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</si>
  <si>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</si>
  <si>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</si>
  <si>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</si>
  <si>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</si>
  <si>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</si>
  <si>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</si>
  <si>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</si>
  <si>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</si>
  <si>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</si>
  <si>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</si>
  <si>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</si>
  <si>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</si>
  <si>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</si>
  <si>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</si>
  <si>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</si>
  <si>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</si>
  <si>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</si>
  <si>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</si>
  <si>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</si>
  <si>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</si>
  <si>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</si>
  <si>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</si>
  <si>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</si>
  <si>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</si>
  <si>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</si>
  <si>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</si>
  <si>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</si>
  <si>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</si>
  <si>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</si>
  <si>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</si>
  <si>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</si>
  <si>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</si>
  <si>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</si>
  <si>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</si>
  <si>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</si>
  <si>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</si>
  <si>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</si>
  <si>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</si>
  <si>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</si>
  <si>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</si>
  <si>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</si>
  <si>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</si>
  <si>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</si>
  <si>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</si>
  <si>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</si>
  <si>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</si>
  <si>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</si>
  <si>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</si>
  <si>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</si>
  <si>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</si>
  <si>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</si>
  <si>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</si>
  <si>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</si>
  <si>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</si>
  <si>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</si>
  <si>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</si>
  <si>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</si>
  <si>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</si>
  <si>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</si>
  <si>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</si>
  <si>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</si>
  <si>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</si>
  <si>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</si>
  <si>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</si>
  <si>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</si>
  <si>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</si>
  <si>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</si>
  <si>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</si>
  <si>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</si>
  <si>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</si>
  <si>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</si>
  <si>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</si>
  <si>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</si>
  <si>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</si>
  <si>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</si>
  <si>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</si>
  <si>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</si>
  <si>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</si>
  <si>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</si>
  <si>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</si>
  <si>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</si>
  <si>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</si>
  <si>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</si>
  <si>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</si>
  <si>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</si>
  <si>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</si>
  <si>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</si>
  <si>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</si>
  <si>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</si>
  <si>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</si>
  <si>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</si>
  <si>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</si>
  <si>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</si>
  <si>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</si>
  <si>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</si>
  <si>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</si>
  <si>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</si>
  <si>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</si>
  <si>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</si>
  <si>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</si>
  <si>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</si>
  <si>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</si>
  <si>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</si>
  <si>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</si>
  <si>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</si>
  <si>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</si>
  <si>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</si>
  <si>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</si>
  <si>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</si>
  <si>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</si>
  <si>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</si>
  <si>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</si>
  <si>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</si>
  <si>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</si>
  <si>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</si>
  <si>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</si>
  <si>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</si>
  <si>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</si>
  <si>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</si>
  <si>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</si>
  <si>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</si>
  <si>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</si>
  <si>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</si>
  <si>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</si>
  <si>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</si>
  <si>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</si>
  <si>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</si>
  <si>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</si>
  <si>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</si>
  <si>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</si>
  <si>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</si>
  <si>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</si>
  <si>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</si>
  <si>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</si>
  <si>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</si>
  <si>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</si>
  <si>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</si>
  <si>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</si>
  <si>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</si>
  <si>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</si>
  <si>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</si>
  <si>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</si>
  <si>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</si>
  <si>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</si>
  <si>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</si>
  <si>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</si>
  <si>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</si>
  <si>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</si>
  <si>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</si>
  <si>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</si>
  <si>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</si>
  <si>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</si>
  <si>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</si>
  <si>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</si>
  <si>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</si>
  <si>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</si>
  <si>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</si>
  <si>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</si>
  <si>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</si>
  <si>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</si>
  <si>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</si>
  <si>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</si>
  <si>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</si>
  <si>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</si>
  <si>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</si>
  <si>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</si>
  <si>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</si>
  <si>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</si>
  <si>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</si>
  <si>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</si>
  <si>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</si>
  <si>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</si>
  <si>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</si>
  <si>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</si>
  <si>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</si>
  <si>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</si>
  <si>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</si>
  <si>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</si>
  <si>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</si>
  <si>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</si>
  <si>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</si>
  <si>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</si>
  <si>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</si>
  <si>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</si>
  <si>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</si>
  <si>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</si>
  <si>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</si>
  <si>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</si>
  <si>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</si>
  <si>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</si>
  <si>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</si>
  <si>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</si>
  <si>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</si>
  <si>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</si>
  <si>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</si>
  <si>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</si>
  <si>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</si>
  <si>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</si>
  <si>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</si>
  <si>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</si>
  <si>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</si>
  <si>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</si>
  <si>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</si>
  <si>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</si>
  <si>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</si>
  <si>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</si>
  <si>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</si>
  <si>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</si>
  <si>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</si>
  <si>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</si>
  <si>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</si>
  <si>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</si>
  <si>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</si>
  <si>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</si>
  <si>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</si>
  <si>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</si>
  <si>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</si>
  <si>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</si>
  <si>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</si>
  <si>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</si>
  <si>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</si>
  <si>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</si>
  <si>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</si>
  <si>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</si>
  <si>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</si>
  <si>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</si>
  <si>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</si>
  <si>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</si>
  <si>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</si>
  <si>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</si>
  <si>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</si>
  <si>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</si>
  <si>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</si>
  <si>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</si>
  <si>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</si>
  <si>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</si>
  <si>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</si>
  <si>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</si>
  <si>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</si>
  <si>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</si>
  <si>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</si>
  <si>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</si>
  <si>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</si>
  <si>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</si>
  <si>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</si>
  <si>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</si>
  <si>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</si>
  <si>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</si>
  <si>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</si>
  <si>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</si>
  <si>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</si>
  <si>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</si>
  <si>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</si>
  <si>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</si>
  <si>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</si>
  <si>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</si>
  <si>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</si>
  <si>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</si>
  <si>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</si>
  <si>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</si>
  <si>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</si>
  <si>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</si>
  <si>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</si>
  <si>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</si>
  <si>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</si>
  <si>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</si>
  <si>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</si>
  <si>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</si>
  <si>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</si>
  <si>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</si>
  <si>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</si>
  <si>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</si>
  <si>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</si>
  <si>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</si>
  <si>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</si>
  <si>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</si>
  <si>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</si>
  <si>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</si>
  <si>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</si>
  <si>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</si>
  <si>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</si>
  <si>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</si>
  <si>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</si>
  <si>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</si>
  <si>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</si>
  <si>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</si>
  <si>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</si>
  <si>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</si>
  <si>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</si>
  <si>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</si>
  <si>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</si>
  <si>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</si>
  <si>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</si>
  <si>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</si>
  <si>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</si>
  <si>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</si>
  <si>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</si>
  <si>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</si>
  <si>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</si>
  <si>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</si>
  <si>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</si>
  <si>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</si>
  <si>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</si>
  <si>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</si>
  <si>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</si>
  <si>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</si>
  <si>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</si>
  <si>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</si>
  <si>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</si>
  <si>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</si>
  <si>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</si>
  <si>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</si>
  <si>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</si>
  <si>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</si>
  <si>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</si>
  <si>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</si>
  <si>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</si>
  <si>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</si>
  <si>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</si>
  <si>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</si>
  <si>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</si>
  <si>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</si>
  <si>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</si>
  <si>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</si>
  <si>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</si>
  <si>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</si>
  <si>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</si>
  <si>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</si>
  <si>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</si>
  <si>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</si>
  <si>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</si>
  <si>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</si>
  <si>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</si>
  <si>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</si>
  <si>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</si>
  <si>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</si>
  <si>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</si>
  <si>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</si>
  <si>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</si>
  <si>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</si>
  <si>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</si>
  <si>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</si>
  <si>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</si>
  <si>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</si>
  <si>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</si>
  <si>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</si>
  <si>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</si>
  <si>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</si>
  <si>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</si>
  <si>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</si>
  <si>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</si>
  <si>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</si>
  <si>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</si>
  <si>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</si>
  <si>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</si>
  <si>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</si>
  <si>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</si>
  <si>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</si>
  <si>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</si>
  <si>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</si>
  <si>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</si>
  <si>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</si>
  <si>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</si>
  <si>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</si>
  <si>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</si>
  <si>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</si>
  <si>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</si>
  <si>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</si>
  <si>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</si>
  <si>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</si>
  <si>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</si>
  <si>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</si>
  <si>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</si>
  <si>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</si>
  <si>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</si>
  <si>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</si>
  <si>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</si>
  <si>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</si>
  <si>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</si>
  <si>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</si>
  <si>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</si>
  <si>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</si>
  <si>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</si>
  <si>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</si>
  <si>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</si>
  <si>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</si>
  <si>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</si>
  <si>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</si>
  <si>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</si>
  <si>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</si>
  <si>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</si>
  <si>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</si>
  <si>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</si>
  <si>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</si>
  <si>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</si>
  <si>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</si>
  <si>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</si>
  <si>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</si>
  <si>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</si>
  <si>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</si>
  <si>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</si>
  <si>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</si>
  <si>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</si>
  <si>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</si>
  <si>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</si>
  <si>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</si>
  <si>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</si>
  <si>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</si>
  <si>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</si>
  <si>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</si>
  <si>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</si>
  <si>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</si>
  <si>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</si>
  <si>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</si>
  <si>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</si>
  <si>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</si>
  <si>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</si>
  <si>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</si>
  <si>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</si>
  <si>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</si>
  <si>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</si>
  <si>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</si>
  <si>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</si>
  <si>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</si>
  <si>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</si>
  <si>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</si>
  <si>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</si>
  <si>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</si>
  <si>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</si>
  <si>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</si>
  <si>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</si>
  <si>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</si>
  <si>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</si>
  <si>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</si>
  <si>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</si>
  <si>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</si>
  <si>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</si>
  <si>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</si>
  <si>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</si>
  <si>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</si>
  <si>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</si>
  <si>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</si>
  <si>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</si>
  <si>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</si>
  <si>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</si>
  <si>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</si>
  <si>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</si>
  <si>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</si>
  <si>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</si>
  <si>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</si>
  <si>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</si>
  <si>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</si>
  <si>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</si>
  <si>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</si>
  <si>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</si>
  <si>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</si>
  <si>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</si>
  <si>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</si>
  <si>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</si>
  <si>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</si>
  <si>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</si>
  <si>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</si>
  <si>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</si>
  <si>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</si>
  <si>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</si>
  <si>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</si>
  <si>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</si>
  <si>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</si>
  <si>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</si>
  <si>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</si>
  <si>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</si>
  <si>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</si>
  <si>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</si>
  <si>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</si>
  <si>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</si>
  <si>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</si>
  <si>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</si>
  <si>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</si>
  <si>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</si>
  <si>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</si>
  <si>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</si>
  <si>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</si>
  <si>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</si>
  <si>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</si>
  <si>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</si>
  <si>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</si>
  <si>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</si>
  <si>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</si>
  <si>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</si>
  <si>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</si>
  <si>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</si>
  <si>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</si>
  <si>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</si>
  <si>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</si>
  <si>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</si>
  <si>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</si>
  <si>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</si>
  <si>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</si>
  <si>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</si>
  <si>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</si>
  <si>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</si>
  <si>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</si>
  <si>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</si>
  <si>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</si>
  <si>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</si>
  <si>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</si>
  <si>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</si>
  <si>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</si>
  <si>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</si>
  <si>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</si>
  <si>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</si>
  <si>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</si>
  <si>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</si>
  <si>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</si>
  <si>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</si>
  <si>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</si>
  <si>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</si>
  <si>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</si>
  <si>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</si>
  <si>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</si>
  <si>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</si>
  <si>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</si>
  <si>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</si>
  <si>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</si>
  <si>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</si>
  <si>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</si>
  <si>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</si>
  <si>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</si>
  <si>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</si>
  <si>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</si>
  <si>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</si>
  <si>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</si>
  <si>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</si>
  <si>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</si>
  <si>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</si>
  <si>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</si>
  <si>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</si>
  <si>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</si>
  <si>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</si>
  <si>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</si>
  <si>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</si>
  <si>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</si>
  <si>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</si>
  <si>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</si>
  <si>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</si>
  <si>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</si>
  <si>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</si>
  <si>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</si>
  <si>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</si>
  <si>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</si>
  <si>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</si>
  <si>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</si>
  <si>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</si>
  <si>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</si>
  <si>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</si>
  <si>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</si>
  <si>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</si>
  <si>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</si>
  <si>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</si>
  <si>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</si>
  <si>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</si>
  <si>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</si>
  <si>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</si>
  <si>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</si>
  <si>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</si>
  <si>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</si>
  <si>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</si>
  <si>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</si>
  <si>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</si>
  <si>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</si>
  <si>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</si>
  <si>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</si>
  <si>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</si>
  <si>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</si>
  <si>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</si>
  <si>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</si>
  <si>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</si>
  <si>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</si>
  <si>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</si>
  <si>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</si>
  <si>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</si>
  <si>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</si>
  <si>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</si>
  <si>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</si>
  <si>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</si>
  <si>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</si>
  <si>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</si>
  <si>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</si>
  <si>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</si>
  <si>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</si>
  <si>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</si>
  <si>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</si>
  <si>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</si>
  <si>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</si>
  <si>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</si>
  <si>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</si>
  <si>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</si>
  <si>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</si>
  <si>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</si>
  <si>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</si>
  <si>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</si>
  <si>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</si>
  <si>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</si>
  <si>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</si>
  <si>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</si>
  <si>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</si>
  <si>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</si>
  <si>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</si>
  <si>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</si>
  <si>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</si>
  <si>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</si>
  <si>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</si>
  <si>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</si>
  <si>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</si>
  <si>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</si>
  <si>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</si>
  <si>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</si>
  <si>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</si>
  <si>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</si>
  <si>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</si>
  <si>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</si>
  <si>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</si>
  <si>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</si>
  <si>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</si>
  <si>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</si>
  <si>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</si>
  <si>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</si>
  <si>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</si>
  <si>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</si>
  <si>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</si>
  <si>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</si>
  <si>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</si>
  <si>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</si>
  <si>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</si>
  <si>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</si>
  <si>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</si>
  <si>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</si>
  <si>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</si>
  <si>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</si>
  <si>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</si>
  <si>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</si>
  <si>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</si>
  <si>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</si>
  <si>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</si>
  <si>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</si>
  <si>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</si>
  <si>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</si>
  <si>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</si>
  <si>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</si>
  <si>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</si>
  <si>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</si>
  <si>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</si>
  <si>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</si>
  <si>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</si>
  <si>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</si>
  <si>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</si>
  <si>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</si>
  <si>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</si>
  <si>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</si>
  <si>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</si>
  <si>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</si>
  <si>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</si>
  <si>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</si>
  <si>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</si>
  <si>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</si>
  <si>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</si>
  <si>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</si>
  <si>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</si>
  <si>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</si>
  <si>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</si>
  <si>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</si>
  <si>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</si>
  <si>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</si>
  <si>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</si>
  <si>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</si>
  <si>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</si>
  <si>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</si>
  <si>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</si>
  <si>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</si>
  <si>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</si>
  <si>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</si>
  <si>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</si>
  <si>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</si>
  <si>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</si>
  <si>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</si>
  <si>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</si>
  <si>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</si>
  <si>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</si>
  <si>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</si>
  <si>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</si>
  <si>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</si>
  <si>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</si>
  <si>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</si>
  <si>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</si>
  <si>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</si>
  <si>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</si>
  <si>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</si>
  <si>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</si>
  <si>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</si>
  <si>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</si>
  <si>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</si>
  <si>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</si>
  <si>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</si>
  <si>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</si>
  <si>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</si>
  <si>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</si>
  <si>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</si>
  <si>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</si>
  <si>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</si>
  <si>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</si>
  <si>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</si>
  <si>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</si>
  <si>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</si>
  <si>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</si>
  <si>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</si>
  <si>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</si>
  <si>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</si>
  <si>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</si>
  <si>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</si>
  <si>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</si>
  <si>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</si>
  <si>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</si>
  <si>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</si>
  <si>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</si>
  <si>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</si>
  <si>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</si>
  <si>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</si>
  <si>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</si>
  <si>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</si>
  <si>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</si>
  <si>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</si>
  <si>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</si>
  <si>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</si>
  <si>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</si>
  <si>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</si>
  <si>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</si>
  <si>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</si>
  <si>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</si>
  <si>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</si>
  <si>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</si>
  <si>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</si>
  <si>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</si>
  <si>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</si>
  <si>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</si>
  <si>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</si>
  <si>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</si>
  <si>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</si>
  <si>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</si>
  <si>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</si>
  <si>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</si>
  <si>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</si>
  <si>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</si>
  <si>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</si>
  <si>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</si>
  <si>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</si>
  <si>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</si>
  <si>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</si>
  <si>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</si>
  <si>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</si>
  <si>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</si>
  <si>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</si>
  <si>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</si>
  <si>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</si>
  <si>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</si>
  <si>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</si>
  <si>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</si>
  <si>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</si>
  <si>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</si>
  <si>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</si>
  <si>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</si>
  <si>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</si>
  <si>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</si>
  <si>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</si>
  <si>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</si>
  <si>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</si>
  <si>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</si>
  <si>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</si>
  <si>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</si>
  <si>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</si>
  <si>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</si>
  <si>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</si>
  <si>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</si>
  <si>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</si>
  <si>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</si>
  <si>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</si>
  <si>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</si>
  <si>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</si>
  <si>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</si>
  <si>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</si>
  <si>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</si>
  <si>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</si>
  <si>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</si>
  <si>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</si>
  <si>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</si>
  <si>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</si>
  <si>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</si>
  <si>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</si>
  <si>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</si>
  <si>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</si>
  <si>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</si>
  <si>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</si>
  <si>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</si>
  <si>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</si>
  <si>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</si>
  <si>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</si>
  <si>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</si>
  <si>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</si>
  <si>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</si>
  <si>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</si>
  <si>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</si>
  <si>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</si>
  <si>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</si>
  <si>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</si>
  <si>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</si>
  <si>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</si>
  <si>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</si>
  <si>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</si>
  <si>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</si>
  <si>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</si>
  <si>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</si>
  <si>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</si>
  <si>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</si>
  <si>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</si>
  <si>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</si>
  <si>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</si>
  <si>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</si>
  <si>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</si>
  <si>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</si>
  <si>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</si>
  <si>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</si>
  <si>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</si>
  <si>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</si>
  <si>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</si>
  <si>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</si>
  <si>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</si>
  <si>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</si>
  <si>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</si>
  <si>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</si>
  <si>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</si>
  <si>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</si>
  <si>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</si>
  <si>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</si>
  <si>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</si>
  <si>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</si>
  <si>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</si>
  <si>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</si>
  <si>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</si>
  <si>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</si>
  <si>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</si>
  <si>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</si>
  <si>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</si>
  <si>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</si>
  <si>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</si>
  <si>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</si>
  <si>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</si>
  <si>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</si>
  <si>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</si>
  <si>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</si>
  <si>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</si>
  <si>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</si>
  <si>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</si>
  <si>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</si>
  <si>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</si>
  <si>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</si>
  <si>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</si>
  <si>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</si>
  <si>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</si>
  <si>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</si>
  <si>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</si>
  <si>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</si>
  <si>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</si>
  <si>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</si>
  <si>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</si>
  <si>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</si>
  <si>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</si>
  <si>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</si>
  <si>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</si>
  <si>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</si>
  <si>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</si>
  <si>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</si>
  <si>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</si>
  <si>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</si>
  <si>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</si>
  <si>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</si>
  <si>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</si>
  <si>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</si>
  <si>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</si>
  <si>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</si>
  <si>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</si>
  <si>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</si>
  <si>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</si>
  <si>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</si>
  <si>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</si>
  <si>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</si>
  <si>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</si>
  <si>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</si>
  <si>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</si>
  <si>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</si>
  <si>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</si>
  <si>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</si>
  <si>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</si>
  <si>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</si>
  <si>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</si>
  <si>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</si>
  <si>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</si>
  <si>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</si>
  <si>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</si>
  <si>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</si>
  <si>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</si>
  <si>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</si>
  <si>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</si>
  <si>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</si>
  <si>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</si>
  <si>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</si>
  <si>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</si>
  <si>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</si>
  <si>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</si>
  <si>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</si>
  <si>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</si>
  <si>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</si>
  <si>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</si>
  <si>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</si>
  <si>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</si>
  <si>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</si>
  <si>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</si>
  <si>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</si>
  <si>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</si>
  <si>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</si>
  <si>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</si>
  <si>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</si>
  <si>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</si>
  <si>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</si>
  <si>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</si>
  <si>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</si>
  <si>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</si>
  <si>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</si>
  <si>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</si>
  <si>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</si>
  <si>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</si>
  <si>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</si>
  <si>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</si>
  <si>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</si>
  <si>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</si>
  <si>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</si>
  <si>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</si>
  <si>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</si>
  <si>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</si>
  <si>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</si>
  <si>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</si>
  <si>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</si>
  <si>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</si>
  <si>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</si>
  <si>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</si>
  <si>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</si>
  <si>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</si>
  <si>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</si>
  <si>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</si>
  <si>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</si>
  <si>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</si>
  <si>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</si>
  <si>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</si>
  <si>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</si>
  <si>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</si>
  <si>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</si>
  <si>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</si>
  <si>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</si>
  <si>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</si>
  <si>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</si>
  <si>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</si>
  <si>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</si>
  <si>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</si>
  <si>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</si>
  <si>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</si>
  <si>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</si>
  <si>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</si>
  <si>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</si>
  <si>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</si>
  <si>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</si>
  <si>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</si>
  <si>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</si>
  <si>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</si>
  <si>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</si>
  <si>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</si>
  <si>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</si>
  <si>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</si>
  <si>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</si>
  <si>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</si>
  <si>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</si>
  <si>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</si>
  <si>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</si>
  <si>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</si>
  <si>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</si>
  <si>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</si>
  <si>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</si>
  <si>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</si>
  <si>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</si>
  <si>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</si>
  <si>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</si>
  <si>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</si>
  <si>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</si>
  <si>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</si>
  <si>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</si>
  <si>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</si>
  <si>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</si>
  <si>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</si>
  <si>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</si>
  <si>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</si>
  <si>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</si>
  <si>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</si>
  <si>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</si>
  <si>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</si>
  <si>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</si>
  <si>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</si>
  <si>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</si>
  <si>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</si>
  <si>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</si>
  <si>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</si>
  <si>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</si>
  <si>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</si>
  <si>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</si>
  <si>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</si>
  <si>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</si>
  <si>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</si>
  <si>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</si>
  <si>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</si>
  <si>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</si>
  <si>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</si>
  <si>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</si>
  <si>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</si>
  <si>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</si>
  <si>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</si>
  <si>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</si>
  <si>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</si>
  <si>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</si>
  <si>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</si>
  <si>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</si>
  <si>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</si>
  <si>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</si>
  <si>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</si>
  <si>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</si>
  <si>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</si>
  <si>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</si>
  <si>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</si>
  <si>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</si>
  <si>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</si>
  <si>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</si>
  <si>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</si>
  <si>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</si>
  <si>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</si>
  <si>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</si>
  <si>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</si>
  <si>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</si>
  <si>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</si>
  <si>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</si>
  <si>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</si>
  <si>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</si>
  <si>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</si>
  <si>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</si>
  <si>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</si>
  <si>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</si>
  <si>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</si>
  <si>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</si>
  <si>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</si>
  <si>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</si>
  <si>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</si>
  <si>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</si>
  <si>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</si>
  <si>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</si>
  <si>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</si>
  <si>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</si>
  <si>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</si>
  <si>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</si>
  <si>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</si>
  <si>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</si>
  <si>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</si>
  <si>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</si>
  <si>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</si>
  <si>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</si>
  <si>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</si>
  <si>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</si>
  <si>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</si>
  <si>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</si>
  <si>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</si>
  <si>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</si>
  <si>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</si>
  <si>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</si>
  <si>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</si>
  <si>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</si>
  <si>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</si>
  <si>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</si>
  <si>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</si>
  <si>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</si>
  <si>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</si>
  <si>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</si>
  <si>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</si>
  <si>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</si>
  <si>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</si>
  <si>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</si>
  <si>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</si>
  <si>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</si>
  <si>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</si>
  <si>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</si>
  <si>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</si>
  <si>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</si>
  <si>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</si>
  <si>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</si>
  <si>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</si>
  <si>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</si>
  <si>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</si>
  <si>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</si>
  <si>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</si>
  <si>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</si>
  <si>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</si>
  <si>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</si>
  <si>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</si>
  <si>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</si>
  <si>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</si>
  <si>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</si>
  <si>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</si>
  <si>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</si>
  <si>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</si>
  <si>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</si>
  <si>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</si>
  <si>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</si>
  <si>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</si>
  <si>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</si>
  <si>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</si>
  <si>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</si>
  <si>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</si>
  <si>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</si>
  <si>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</si>
  <si>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</si>
  <si>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</si>
  <si>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</si>
  <si>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</si>
  <si>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</si>
  <si>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</si>
  <si>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</si>
  <si>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</si>
  <si>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</si>
  <si>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</si>
  <si>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</si>
  <si>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</si>
  <si>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</si>
  <si>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</si>
  <si>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</si>
  <si>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</si>
  <si>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</si>
  <si>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</si>
  <si>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</si>
  <si>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</si>
  <si>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</si>
  <si>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</si>
  <si>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</si>
  <si>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</si>
  <si>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</si>
  <si>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</si>
  <si>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</si>
  <si>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</si>
  <si>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</si>
  <si>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</si>
  <si>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</si>
  <si>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</si>
  <si>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</si>
  <si>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</si>
  <si>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</si>
  <si>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</si>
  <si>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</si>
  <si>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</si>
  <si>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</si>
  <si>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</si>
  <si>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</si>
  <si>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</si>
  <si>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</si>
  <si>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</si>
  <si>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</si>
  <si>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</si>
  <si>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</si>
  <si>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</si>
  <si>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</si>
  <si>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</si>
  <si>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</si>
  <si>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</si>
  <si>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</si>
  <si>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</si>
  <si>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</si>
  <si>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</si>
  <si>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</si>
  <si>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</si>
  <si>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</si>
  <si>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</si>
  <si>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</si>
  <si>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</si>
  <si>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</si>
  <si>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</si>
  <si>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</si>
  <si>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</si>
  <si>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</si>
  <si>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</si>
  <si>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</si>
  <si>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</si>
  <si>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</si>
  <si>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</si>
  <si>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</si>
  <si>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</si>
  <si>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</si>
  <si>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</si>
  <si>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</si>
  <si>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</si>
  <si>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</si>
  <si>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</si>
  <si>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</si>
  <si>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</si>
  <si>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</si>
  <si>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</si>
  <si>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</si>
  <si>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</si>
  <si>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</si>
  <si>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</si>
  <si>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</si>
  <si>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</si>
  <si>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</si>
  <si>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</si>
  <si>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</si>
  <si>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</si>
  <si>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</si>
  <si>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</si>
  <si>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</si>
  <si>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</si>
  <si>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</si>
  <si>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</si>
  <si>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</si>
  <si>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</si>
  <si>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</si>
  <si>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</si>
  <si>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</si>
  <si>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</si>
  <si>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</si>
  <si>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</si>
  <si>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</si>
  <si>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</si>
  <si>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</si>
  <si>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</si>
  <si>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</si>
  <si>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</si>
  <si>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</si>
  <si>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</si>
  <si>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</si>
  <si>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</si>
  <si>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</si>
  <si>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</si>
  <si>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</si>
  <si>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</si>
  <si>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</si>
  <si>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</si>
  <si>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</si>
  <si>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</si>
  <si>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</si>
  <si>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</si>
  <si>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</si>
  <si>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</si>
  <si>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</si>
  <si>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</si>
  <si>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</si>
  <si>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</si>
  <si>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</si>
  <si>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</si>
  <si>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</si>
  <si>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</si>
  <si>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</si>
  <si>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</si>
  <si>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</si>
  <si>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</si>
  <si>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</si>
  <si>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</si>
  <si>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</si>
  <si>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</si>
  <si>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</si>
  <si>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</si>
  <si>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</si>
  <si>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</si>
  <si>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</si>
  <si>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</si>
  <si>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</si>
  <si>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</si>
  <si>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</si>
  <si>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</si>
  <si>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</si>
  <si>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</si>
  <si>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</si>
  <si>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</si>
  <si>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</si>
  <si>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</si>
  <si>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</si>
  <si>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</si>
  <si>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</si>
  <si>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</si>
  <si>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</si>
  <si>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</si>
  <si>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</si>
  <si>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</si>
  <si>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</si>
  <si>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</si>
  <si>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</si>
  <si>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</si>
  <si>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</si>
  <si>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</si>
  <si>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</si>
  <si>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</si>
  <si>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</si>
  <si>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</si>
  <si>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</si>
  <si>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</si>
  <si>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</si>
  <si>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</si>
  <si>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</si>
  <si>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</si>
  <si>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</si>
  <si>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</si>
  <si>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</si>
  <si>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</si>
  <si>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</si>
  <si>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</si>
  <si>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</si>
  <si>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</si>
  <si>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</si>
  <si>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</si>
  <si>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</si>
  <si>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</si>
  <si>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</si>
  <si>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</si>
  <si>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</si>
  <si>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</si>
  <si>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</si>
  <si>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</si>
  <si>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</si>
  <si>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</si>
  <si>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</si>
  <si>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</si>
  <si>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</si>
  <si>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</si>
  <si>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</si>
  <si>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</si>
  <si>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</si>
  <si>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</si>
  <si>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</si>
  <si>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</si>
  <si>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</si>
  <si>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</si>
  <si>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</si>
  <si>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</si>
  <si>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</si>
  <si>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</si>
  <si>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</si>
  <si>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</si>
  <si>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</si>
  <si>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</si>
  <si>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</si>
  <si>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</si>
  <si>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</si>
  <si>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</si>
  <si>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</si>
  <si>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</si>
  <si>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</si>
  <si>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</si>
  <si>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</si>
  <si>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</si>
  <si>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</si>
  <si>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</si>
  <si>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</si>
  <si>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</si>
  <si>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</si>
  <si>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</si>
  <si>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</si>
  <si>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</si>
  <si>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</si>
  <si>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</si>
  <si>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</si>
  <si>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</si>
  <si>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</si>
  <si>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</si>
  <si>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</si>
  <si>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</si>
  <si>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</si>
  <si>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</si>
  <si>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</si>
  <si>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</si>
  <si>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</si>
  <si>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</si>
  <si>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</si>
  <si>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</si>
  <si>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</si>
  <si>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</si>
  <si>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</si>
  <si>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</si>
  <si>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</si>
  <si>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</si>
  <si>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</si>
  <si>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</si>
  <si>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</si>
  <si>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</si>
  <si>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</si>
  <si>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</si>
  <si>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</si>
  <si>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</si>
  <si>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</si>
  <si>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</si>
  <si>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</si>
  <si>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</si>
  <si>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</si>
  <si>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</si>
  <si>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</si>
  <si>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</si>
  <si>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</si>
  <si>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</si>
  <si>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</si>
  <si>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</si>
  <si>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</si>
  <si>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</si>
  <si>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</si>
  <si>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</si>
  <si>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</si>
  <si>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</si>
  <si>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</si>
  <si>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</si>
  <si>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</si>
  <si>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</si>
  <si>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</si>
  <si>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</si>
  <si>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</si>
  <si>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</si>
  <si>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</si>
  <si>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</si>
  <si>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</si>
  <si>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</si>
  <si>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</si>
  <si>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</si>
  <si>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</si>
  <si>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</si>
  <si>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</si>
  <si>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</si>
  <si>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</si>
  <si>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</si>
  <si>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</si>
  <si>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</si>
  <si>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</si>
  <si>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</si>
  <si>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</si>
  <si>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</si>
  <si>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</si>
  <si>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</si>
  <si>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</si>
  <si>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</si>
  <si>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</si>
  <si>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</si>
  <si>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</si>
  <si>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</si>
  <si>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</si>
  <si>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</si>
  <si>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</si>
  <si>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</si>
  <si>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</si>
  <si>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</si>
  <si>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</si>
  <si>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</si>
  <si>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</si>
  <si>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</si>
  <si>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</si>
  <si>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</si>
  <si>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</si>
  <si>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</si>
  <si>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</si>
  <si>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</si>
  <si>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</si>
  <si>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</si>
  <si>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</si>
  <si>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</si>
  <si>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</si>
  <si>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</si>
  <si>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</si>
  <si>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</si>
  <si>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</si>
  <si>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</si>
  <si>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</si>
  <si>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</si>
  <si>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</si>
  <si>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</si>
  <si>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</si>
  <si>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</si>
  <si>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</si>
  <si>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</si>
  <si>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</si>
  <si>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</si>
  <si>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</si>
  <si>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</si>
  <si>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</si>
  <si>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</si>
  <si>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</si>
  <si>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</si>
  <si>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</si>
  <si>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</si>
  <si>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</si>
  <si>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</si>
  <si>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</si>
  <si>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</si>
  <si>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</si>
  <si>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</si>
  <si>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</si>
  <si>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</si>
  <si>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</si>
  <si>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</si>
  <si>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</si>
  <si>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</si>
  <si>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</si>
  <si>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</si>
  <si>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</si>
  <si>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</si>
  <si>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</si>
  <si>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</si>
  <si>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</si>
  <si>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</si>
  <si>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</si>
  <si>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</si>
  <si>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</si>
  <si>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</si>
  <si>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</si>
  <si>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</si>
  <si>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</si>
  <si>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</si>
  <si>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</si>
  <si>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</si>
  <si>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</si>
  <si>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</si>
  <si>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</si>
  <si>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</si>
  <si>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</si>
  <si>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</si>
  <si>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</si>
  <si>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</si>
  <si>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</si>
  <si>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</si>
  <si>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</si>
  <si>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</si>
  <si>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</si>
  <si>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</si>
  <si>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</si>
  <si>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</si>
  <si>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</si>
  <si>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</si>
  <si>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</si>
  <si>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</si>
  <si>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</si>
  <si>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</si>
  <si>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</si>
  <si>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</si>
  <si>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</si>
  <si>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</si>
  <si>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</si>
  <si>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</si>
  <si>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</si>
  <si>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</si>
  <si>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</si>
  <si>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</si>
  <si>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</si>
  <si>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</si>
  <si>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</si>
  <si>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</si>
  <si>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</si>
  <si>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</si>
  <si>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</si>
  <si>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</si>
  <si>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</si>
  <si>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</si>
  <si>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</si>
  <si>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</si>
  <si>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</si>
  <si>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</si>
  <si>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</si>
  <si>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</si>
  <si>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</si>
  <si>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</si>
  <si>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</si>
  <si>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</si>
  <si>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</si>
  <si>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</si>
  <si>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</si>
  <si>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</si>
  <si>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</si>
  <si>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</si>
  <si>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</si>
  <si>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</si>
  <si>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</si>
  <si>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</si>
  <si>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</si>
  <si>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</si>
  <si>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</si>
  <si>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</si>
  <si>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</si>
  <si>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</si>
  <si>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</si>
  <si>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</si>
  <si>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</si>
  <si>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</si>
  <si>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</si>
  <si>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</si>
  <si>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</si>
  <si>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</si>
  <si>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</si>
  <si>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</si>
  <si>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</si>
  <si>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</si>
  <si>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</si>
  <si>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</si>
  <si>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</si>
  <si>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</si>
  <si>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</si>
  <si>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</si>
  <si>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</si>
  <si>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</si>
  <si>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</si>
  <si>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</si>
  <si>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</si>
  <si>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</si>
  <si>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</si>
  <si>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</si>
  <si>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</si>
  <si>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</si>
  <si>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</si>
  <si>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</si>
  <si>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</si>
  <si>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</si>
  <si>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</si>
  <si>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</si>
  <si>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</si>
  <si>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</si>
  <si>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</si>
  <si>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</si>
  <si>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</si>
  <si>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</si>
  <si>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</si>
  <si>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</si>
  <si>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</si>
  <si>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</si>
  <si>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</si>
  <si>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</si>
  <si>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</si>
  <si>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</si>
  <si>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</si>
  <si>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</si>
  <si>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</si>
  <si>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</si>
  <si>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</si>
  <si>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</si>
  <si>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</si>
  <si>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</si>
  <si>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</si>
  <si>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</si>
  <si>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</si>
  <si>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</si>
  <si>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</si>
  <si>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</si>
  <si>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</si>
  <si>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</si>
  <si>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</si>
  <si>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</si>
  <si>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</si>
  <si>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</si>
  <si>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</si>
  <si>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</si>
  <si>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</si>
  <si>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</si>
  <si>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</si>
  <si>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</si>
  <si>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</si>
  <si>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</si>
  <si>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</si>
  <si>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</si>
  <si>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</si>
  <si>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</si>
  <si>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</si>
  <si>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</si>
  <si>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</si>
  <si>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</si>
  <si>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</si>
  <si>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</si>
  <si>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</si>
  <si>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</si>
  <si>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</si>
  <si>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</si>
  <si>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</si>
  <si>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</si>
  <si>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</si>
  <si>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</si>
  <si>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</si>
  <si>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</si>
  <si>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</si>
  <si>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</si>
  <si>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</si>
  <si>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</si>
  <si>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</si>
  <si>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</si>
  <si>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</si>
  <si>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</si>
  <si>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</si>
  <si>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</si>
  <si>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</si>
  <si>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</si>
  <si>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</si>
  <si>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</si>
  <si>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</si>
  <si>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</si>
  <si>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</si>
  <si>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</si>
  <si>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</si>
  <si>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</si>
  <si>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</si>
  <si>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</si>
  <si>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</si>
  <si>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</si>
  <si>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</si>
  <si>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</si>
  <si>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</si>
  <si>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</si>
  <si>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</si>
  <si>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</si>
  <si>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</si>
  <si>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</si>
  <si>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</si>
  <si>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</si>
  <si>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</si>
  <si>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</si>
  <si>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</si>
  <si>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</si>
  <si>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</si>
  <si>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</si>
  <si>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</si>
  <si>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</si>
  <si>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</si>
  <si>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</si>
  <si>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</si>
  <si>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</si>
  <si>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</si>
  <si>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</si>
  <si>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</si>
  <si>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</si>
  <si>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</si>
  <si>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</si>
  <si>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</si>
  <si>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</si>
  <si>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</si>
  <si>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</si>
  <si>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</si>
  <si>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</si>
  <si>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</si>
  <si>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</si>
  <si>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</si>
  <si>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</si>
  <si>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</si>
  <si>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</si>
  <si>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</si>
  <si>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</si>
  <si>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</si>
  <si>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</si>
  <si>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</si>
  <si>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</si>
  <si>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</si>
  <si>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</si>
  <si>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</si>
  <si>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</si>
  <si>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</si>
  <si>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</si>
  <si>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</si>
  <si>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</si>
  <si>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</si>
  <si>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</si>
  <si>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</si>
  <si>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</si>
  <si>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</si>
  <si>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</si>
  <si>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</si>
  <si>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</si>
  <si>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</si>
  <si>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</si>
  <si>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</si>
  <si>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</si>
  <si>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</si>
  <si>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</si>
  <si>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</si>
  <si>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</si>
  <si>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</si>
  <si>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</si>
  <si>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</si>
  <si>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</si>
  <si>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</si>
  <si>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</si>
  <si>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</si>
  <si>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</si>
  <si>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</si>
  <si>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</si>
  <si>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</si>
  <si>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</si>
  <si>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</si>
  <si>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</si>
  <si>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</si>
  <si>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</si>
  <si>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</si>
  <si>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</si>
  <si>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</si>
  <si>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</si>
  <si>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</si>
  <si>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</si>
  <si>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</si>
  <si>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</si>
  <si>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</si>
  <si>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</si>
  <si>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</si>
  <si>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</si>
  <si>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</si>
  <si>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</si>
  <si>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</si>
  <si>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</si>
  <si>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</si>
  <si>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</si>
  <si>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</si>
  <si>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</si>
  <si>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</si>
  <si>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</si>
  <si>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</si>
  <si>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</si>
  <si>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</si>
  <si>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</si>
  <si>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</si>
  <si>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</si>
  <si>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</si>
  <si>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</si>
  <si>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</si>
  <si>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</si>
  <si>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</si>
  <si>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</si>
  <si>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</si>
  <si>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</si>
  <si>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</si>
  <si>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</si>
  <si>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</si>
  <si>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</si>
  <si>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</si>
  <si>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</si>
  <si>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</si>
  <si>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</si>
  <si>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</si>
  <si>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</si>
  <si>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</si>
  <si>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</si>
  <si>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</si>
  <si>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</si>
  <si>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</si>
  <si>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</si>
  <si>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</si>
  <si>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</si>
  <si>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</si>
  <si>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</si>
  <si>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</si>
  <si>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</si>
  <si>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</si>
  <si>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</si>
  <si>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</si>
  <si>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</si>
  <si>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</si>
  <si>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</si>
  <si>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</si>
  <si>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</si>
  <si>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</si>
  <si>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</si>
  <si>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</si>
  <si>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</si>
  <si>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</si>
  <si>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</si>
  <si>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</si>
  <si>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</si>
  <si>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</si>
  <si>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</si>
  <si>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</si>
  <si>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</si>
  <si>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</si>
  <si>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</si>
  <si>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</si>
  <si>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</si>
  <si>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</si>
  <si>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</si>
  <si>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</si>
  <si>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</si>
  <si>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</si>
  <si>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</si>
  <si>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</si>
  <si>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</si>
  <si>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</si>
  <si>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</si>
  <si>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</si>
  <si>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</si>
  <si>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</si>
  <si>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</si>
  <si>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</si>
  <si>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</si>
  <si>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</si>
  <si>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</si>
  <si>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</si>
  <si>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</si>
  <si>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</si>
  <si>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</si>
  <si>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</si>
  <si>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</si>
  <si>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</si>
  <si>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</si>
  <si>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</si>
  <si>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</si>
  <si>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</si>
  <si>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</si>
  <si>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</si>
  <si>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</si>
  <si>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</si>
  <si>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</si>
  <si>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</si>
  <si>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</si>
  <si>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</si>
  <si>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</si>
  <si>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</si>
  <si>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</si>
  <si>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</si>
  <si>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</si>
  <si>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</si>
  <si>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</si>
  <si>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</si>
  <si>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</si>
  <si>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</si>
  <si>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</si>
  <si>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</si>
  <si>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</si>
  <si>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</si>
  <si>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</si>
  <si>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</si>
  <si>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</si>
  <si>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</si>
  <si>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</si>
  <si>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</si>
  <si>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</si>
  <si>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</si>
  <si>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</si>
  <si>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</si>
  <si>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</si>
  <si>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</si>
  <si>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</si>
  <si>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</si>
  <si>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</si>
  <si>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</si>
  <si>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</si>
  <si>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</si>
  <si>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</si>
  <si>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</si>
  <si>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</si>
  <si>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</si>
  <si>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</si>
  <si>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</si>
  <si>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</si>
  <si>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</si>
  <si>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</si>
  <si>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</si>
  <si>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</si>
  <si>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</si>
  <si>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</si>
  <si>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</si>
  <si>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</si>
  <si>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</si>
  <si>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</si>
  <si>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</si>
  <si>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</si>
  <si>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</si>
  <si>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</si>
  <si>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</si>
  <si>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</si>
  <si>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</si>
  <si>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</si>
  <si>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</si>
  <si>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</si>
  <si>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</si>
  <si>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</si>
  <si>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</si>
  <si>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</si>
  <si>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</si>
  <si>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</si>
  <si>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</si>
  <si>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</si>
  <si>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</si>
  <si>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</si>
  <si>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</si>
  <si>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</si>
  <si>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</si>
  <si>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</si>
  <si>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</si>
  <si>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</si>
  <si>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</si>
  <si>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</si>
  <si>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</si>
  <si>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</si>
  <si>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</si>
  <si>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</si>
  <si>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</si>
  <si>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</si>
  <si>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</si>
  <si>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</si>
  <si>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</si>
  <si>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</si>
  <si>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</si>
  <si>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</si>
  <si>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</si>
  <si>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</si>
  <si>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</si>
  <si>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</si>
  <si>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</si>
  <si>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</si>
  <si>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</si>
  <si>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</si>
  <si>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</si>
  <si>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</si>
  <si>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</si>
  <si>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</si>
  <si>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</si>
  <si>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</si>
  <si>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</si>
  <si>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</si>
  <si>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</si>
  <si>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</si>
  <si>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</si>
  <si>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</si>
  <si>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</si>
  <si>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</si>
  <si>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</si>
  <si>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</si>
  <si>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</si>
  <si>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</si>
  <si>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</si>
  <si>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</si>
  <si>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</si>
  <si>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</si>
  <si>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</si>
  <si>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</si>
  <si>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</si>
  <si>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</si>
  <si>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</si>
  <si>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</si>
  <si>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</si>
  <si>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</si>
  <si>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</si>
  <si>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</si>
  <si>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</si>
  <si>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</si>
  <si>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</si>
  <si>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</si>
  <si>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</si>
  <si>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</si>
  <si>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</si>
  <si>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</si>
  <si>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</si>
  <si>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</si>
  <si>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</si>
  <si>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</si>
  <si>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</si>
  <si>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</si>
  <si>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</si>
  <si>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</si>
  <si>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</si>
  <si>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</si>
  <si>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</si>
  <si>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</si>
  <si>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</si>
  <si>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</si>
  <si>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</si>
  <si>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</si>
  <si>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</si>
  <si>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</si>
  <si>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</si>
  <si>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</si>
  <si>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</si>
  <si>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</si>
  <si>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</si>
  <si>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</si>
  <si>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</si>
  <si>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</si>
  <si>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</si>
  <si>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</si>
  <si>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</si>
  <si>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</si>
  <si>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</si>
  <si>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</si>
  <si>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</si>
  <si>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</si>
  <si>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</si>
  <si>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</si>
  <si>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</si>
  <si>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</si>
  <si>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</si>
  <si>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</si>
  <si>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</si>
  <si>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</si>
  <si>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</si>
  <si>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</si>
  <si>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</si>
  <si>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</si>
  <si>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</si>
  <si>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</si>
  <si>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</si>
  <si>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</si>
  <si>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</si>
  <si>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</si>
  <si>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</si>
  <si>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</si>
  <si>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</si>
  <si>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</si>
  <si>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</si>
  <si>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</si>
  <si>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</si>
  <si>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</si>
  <si>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</si>
  <si>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</si>
  <si>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</si>
  <si>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</si>
  <si>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</si>
  <si>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</si>
  <si>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</si>
  <si>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</si>
  <si>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</si>
  <si>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</si>
  <si>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</si>
  <si>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</si>
  <si>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</si>
  <si>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</si>
  <si>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</si>
  <si>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</si>
  <si>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</si>
  <si>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</si>
  <si>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</si>
  <si>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</si>
  <si>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</si>
  <si>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</si>
  <si>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</si>
  <si>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</si>
  <si>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</si>
  <si>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</si>
  <si>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</si>
  <si>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</si>
  <si>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</si>
  <si>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</si>
  <si>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</si>
  <si>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</si>
  <si>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</si>
  <si>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</si>
  <si>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</si>
  <si>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</si>
  <si>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</si>
  <si>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</si>
  <si>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</si>
  <si>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</si>
  <si>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</si>
  <si>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</si>
  <si>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</si>
  <si>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</si>
  <si>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</si>
  <si>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</si>
  <si>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</si>
  <si>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</si>
  <si>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</si>
  <si>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</si>
  <si>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</si>
  <si>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</si>
  <si>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</si>
  <si>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</si>
  <si>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</si>
  <si>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</si>
  <si>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</si>
  <si>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</si>
  <si>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</si>
  <si>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</si>
  <si>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</si>
  <si>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</si>
  <si>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</si>
  <si>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</si>
  <si>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</si>
  <si>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</si>
  <si>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</si>
  <si>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</si>
  <si>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</si>
  <si>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</si>
  <si>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</si>
  <si>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</si>
  <si>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</si>
  <si>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</si>
  <si>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</si>
  <si>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</si>
  <si>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</si>
  <si>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</si>
  <si>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</si>
  <si>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</si>
  <si>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</si>
  <si>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</si>
  <si>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</si>
  <si>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</si>
  <si>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</si>
  <si>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</si>
  <si>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</si>
  <si>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</si>
  <si>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</si>
  <si>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</si>
  <si>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</si>
  <si>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</si>
  <si>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</si>
  <si>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</si>
  <si>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</si>
  <si>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</si>
  <si>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</si>
  <si>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</si>
  <si>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</si>
  <si>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</si>
  <si>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</si>
  <si>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</si>
  <si>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</si>
  <si>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</si>
  <si>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</si>
  <si>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</si>
  <si>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</si>
  <si>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</si>
  <si>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</si>
  <si>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</si>
  <si>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</si>
  <si>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</si>
  <si>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</si>
  <si>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</si>
  <si>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</si>
  <si>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</si>
  <si>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</si>
  <si>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</si>
  <si>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</si>
  <si>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</si>
  <si>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</si>
  <si>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</si>
  <si>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</si>
  <si>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</si>
  <si>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</si>
  <si>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</si>
  <si>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</si>
  <si>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</si>
  <si>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</si>
  <si>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</si>
  <si>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</si>
  <si>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</si>
  <si>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</si>
  <si>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</si>
  <si>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</si>
  <si>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</si>
  <si>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</si>
  <si>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</si>
  <si>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</si>
  <si>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</si>
  <si>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</si>
  <si>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</si>
  <si>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</si>
  <si>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</si>
  <si>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</si>
  <si>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</si>
  <si>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</si>
  <si>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</si>
  <si>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</si>
  <si>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</si>
  <si>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</si>
  <si>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</si>
  <si>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</si>
  <si>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</si>
  <si>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</si>
  <si>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</si>
  <si>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</si>
  <si>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</si>
  <si>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</si>
  <si>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</si>
  <si>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</si>
  <si>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</si>
  <si>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</si>
  <si>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</si>
  <si>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</si>
  <si>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</si>
  <si>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</si>
  <si>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</si>
  <si>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</si>
  <si>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</si>
  <si>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</si>
  <si>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</si>
  <si>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</si>
  <si>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</si>
  <si>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</si>
  <si>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</si>
  <si>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</si>
  <si>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</si>
  <si>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</si>
  <si>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</si>
  <si>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</si>
  <si>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</si>
  <si>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</si>
  <si>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</si>
  <si>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</si>
  <si>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</si>
  <si>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</si>
  <si>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</si>
  <si>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</si>
  <si>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</si>
  <si>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</si>
  <si>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</si>
  <si>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</si>
  <si>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</si>
  <si>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</si>
  <si>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</si>
  <si>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</si>
  <si>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</si>
  <si>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</si>
  <si>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</si>
  <si>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</si>
  <si>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</si>
  <si>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</si>
  <si>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</si>
  <si>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</si>
  <si>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</si>
  <si>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</si>
  <si>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</si>
  <si>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</si>
  <si>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</si>
  <si>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</si>
  <si>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</si>
  <si>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</si>
  <si>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</si>
  <si>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</si>
  <si>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</si>
  <si>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</si>
  <si>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</si>
  <si>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</si>
  <si>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</si>
  <si>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</si>
  <si>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</si>
  <si>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</si>
  <si>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</si>
  <si>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</si>
  <si>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</si>
  <si>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</si>
  <si>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</si>
  <si>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</si>
  <si>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</si>
  <si>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</si>
  <si>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</si>
  <si>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</si>
  <si>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</si>
  <si>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</si>
  <si>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</si>
  <si>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</si>
  <si>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</si>
  <si>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</si>
  <si>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</si>
  <si>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</si>
  <si>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</si>
  <si>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</si>
  <si>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</si>
  <si>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</si>
  <si>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</si>
  <si>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</si>
  <si>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</si>
  <si>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</si>
  <si>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</si>
  <si>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</si>
  <si>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</si>
  <si>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</si>
  <si>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</si>
  <si>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</si>
  <si>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</si>
  <si>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</si>
  <si>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</si>
  <si>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</si>
  <si>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</si>
  <si>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</si>
  <si>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</si>
  <si>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</si>
  <si>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</si>
  <si>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</si>
  <si>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</si>
  <si>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</si>
  <si>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</si>
  <si>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</si>
  <si>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</si>
  <si>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</si>
  <si>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</si>
  <si>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</si>
  <si>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</si>
  <si>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</si>
  <si>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</si>
  <si>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</si>
  <si>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</si>
  <si>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</si>
  <si>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</si>
  <si>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</si>
  <si>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</si>
  <si>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</si>
  <si>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</si>
  <si>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</si>
  <si>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</si>
  <si>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</si>
  <si>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</si>
  <si>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</si>
  <si>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</si>
  <si>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</si>
  <si>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</si>
  <si>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</si>
  <si>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</si>
  <si>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</si>
  <si>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</si>
  <si>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</si>
  <si>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</si>
  <si>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</si>
  <si>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</si>
  <si>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</si>
  <si>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</si>
  <si>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</si>
  <si>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</si>
  <si>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</si>
  <si>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</si>
  <si>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</si>
  <si>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</si>
  <si>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</si>
  <si>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</si>
  <si>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</si>
  <si>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</si>
  <si>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</si>
  <si>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</si>
  <si>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</si>
  <si>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</si>
  <si>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</si>
  <si>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</si>
  <si>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</si>
  <si>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</si>
  <si>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</si>
  <si>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</si>
  <si>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</si>
  <si>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</si>
  <si>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</si>
  <si>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</si>
  <si>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</si>
  <si>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</si>
  <si>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</si>
  <si>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</si>
  <si>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</si>
  <si>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</si>
  <si>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</si>
  <si>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</si>
  <si>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</si>
  <si>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</si>
  <si>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</si>
  <si>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</si>
  <si>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</si>
  <si>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</si>
  <si>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</si>
  <si>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</si>
  <si>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</si>
  <si>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</si>
  <si>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</si>
  <si>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</si>
  <si>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</si>
  <si>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</si>
  <si>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</si>
  <si>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</si>
  <si>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</si>
  <si>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</si>
  <si>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</si>
  <si>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</si>
  <si>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</si>
  <si>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</si>
  <si>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</si>
  <si>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</si>
  <si>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</si>
  <si>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</si>
  <si>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</si>
  <si>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</si>
  <si>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</si>
  <si>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</si>
  <si>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</si>
  <si>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</si>
  <si>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</si>
  <si>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</si>
  <si>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</si>
  <si>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</si>
  <si>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</si>
  <si>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</si>
  <si>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</si>
  <si>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</si>
  <si>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</si>
  <si>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</si>
  <si>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</si>
  <si>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</si>
  <si>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</si>
  <si>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</si>
  <si>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</si>
  <si>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</si>
  <si>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</si>
  <si>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</si>
  <si>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</si>
  <si>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</si>
  <si>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</si>
  <si>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</si>
  <si>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</si>
  <si>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</si>
  <si>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</si>
  <si>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</si>
  <si>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</si>
  <si>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</si>
  <si>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</si>
  <si>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</si>
  <si>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</si>
  <si>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</si>
  <si>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</si>
  <si>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</si>
  <si>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</si>
  <si>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</si>
  <si>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</si>
  <si>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</si>
  <si>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</si>
  <si>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</si>
  <si>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</si>
  <si>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</si>
  <si>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</si>
  <si>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</si>
  <si>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</si>
  <si>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</si>
  <si>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</si>
  <si>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</si>
  <si>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</si>
  <si>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</si>
  <si>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</si>
  <si>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</si>
  <si>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</si>
  <si>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</si>
  <si>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</si>
  <si>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</si>
  <si>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</si>
  <si>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</si>
  <si>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</si>
  <si>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</si>
  <si>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</si>
  <si>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</si>
  <si>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</si>
  <si>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</si>
  <si>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</si>
  <si>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</si>
  <si>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</si>
  <si>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</si>
  <si>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</si>
  <si>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</si>
  <si>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</si>
  <si>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</si>
  <si>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</si>
  <si>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</si>
  <si>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</si>
  <si>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</si>
  <si>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</si>
  <si>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</si>
  <si>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</si>
  <si>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</si>
  <si>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</si>
  <si>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</si>
  <si>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</si>
  <si>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</si>
  <si>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</si>
  <si>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</si>
  <si>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</si>
  <si>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</si>
  <si>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</si>
  <si>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</si>
  <si>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</si>
  <si>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</si>
  <si>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</si>
  <si>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</si>
  <si>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</si>
  <si>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</si>
  <si>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</si>
  <si>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</si>
  <si>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</si>
  <si>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</si>
  <si>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</si>
  <si>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</si>
  <si>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</si>
  <si>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</si>
  <si>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</si>
  <si>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</si>
  <si>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</si>
  <si>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</si>
  <si>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</si>
  <si>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</si>
  <si>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</si>
  <si>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</si>
  <si>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</si>
  <si>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</si>
  <si>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</si>
  <si>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</si>
  <si>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</si>
  <si>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</si>
  <si>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</si>
  <si>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</si>
  <si>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</si>
  <si>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</si>
  <si>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</si>
  <si>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</si>
  <si>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</si>
  <si>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</si>
  <si>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</si>
  <si>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</si>
  <si>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</si>
  <si>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</si>
  <si>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</si>
  <si>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</si>
  <si>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</si>
  <si>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</si>
  <si>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</si>
  <si>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</si>
  <si>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</si>
  <si>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</si>
  <si>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</si>
  <si>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</si>
  <si>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</si>
  <si>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</si>
  <si>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</si>
  <si>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</si>
  <si>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</si>
  <si>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</si>
  <si>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</si>
  <si>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</si>
  <si>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</si>
  <si>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</si>
  <si>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</si>
  <si>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</si>
  <si>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</si>
  <si>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</si>
  <si>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</si>
  <si>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</si>
  <si>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</si>
  <si>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</si>
  <si>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</si>
  <si>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</si>
  <si>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</si>
  <si>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</si>
  <si>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</si>
  <si>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</si>
  <si>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</si>
  <si>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</si>
  <si>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</si>
  <si>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</si>
  <si>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</si>
  <si>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</si>
  <si>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</si>
  <si>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</si>
  <si>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</si>
  <si>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</si>
  <si>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</si>
  <si>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</si>
  <si>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</si>
  <si>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</si>
  <si>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</si>
  <si>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</si>
  <si>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</si>
  <si>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</si>
  <si>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</si>
  <si>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</si>
  <si>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</si>
  <si>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</si>
  <si>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</si>
  <si>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</si>
  <si>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</si>
  <si>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</si>
  <si>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</si>
  <si>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</si>
  <si>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</si>
  <si>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</si>
  <si>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</si>
  <si>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</si>
  <si>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</si>
  <si>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</si>
  <si>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</si>
  <si>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</si>
  <si>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</si>
  <si>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</si>
  <si>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</si>
  <si>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</si>
  <si>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</si>
  <si>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</si>
  <si>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</si>
  <si>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</si>
  <si>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</si>
  <si>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</si>
  <si>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</si>
  <si>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</si>
  <si>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</si>
  <si>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</si>
  <si>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</si>
  <si>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</si>
  <si>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</si>
  <si>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</si>
  <si>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</si>
  <si>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</si>
  <si>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</si>
  <si>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</si>
  <si>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</si>
  <si>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</si>
  <si>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</si>
  <si>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</si>
  <si>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</si>
  <si>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</si>
  <si>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</si>
  <si>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</si>
  <si>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</si>
  <si>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</si>
  <si>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</si>
  <si>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</si>
  <si>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</si>
  <si>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</si>
  <si>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</si>
  <si>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</si>
  <si>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</si>
  <si>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</si>
  <si>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</si>
  <si>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</si>
  <si>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</si>
  <si>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</si>
  <si>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</si>
  <si>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</si>
  <si>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</si>
  <si>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</si>
  <si>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</si>
  <si>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</si>
  <si>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</si>
  <si>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</si>
  <si>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</si>
  <si>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</si>
  <si>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</si>
  <si>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</si>
  <si>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</si>
  <si>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</si>
  <si>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</si>
  <si>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</si>
  <si>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</si>
  <si>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</si>
  <si>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</si>
  <si>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</si>
  <si>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</si>
  <si>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</si>
  <si>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</si>
  <si>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</si>
  <si>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</si>
  <si>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</si>
  <si>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</si>
  <si>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</si>
  <si>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</si>
  <si>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</si>
  <si>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</si>
  <si>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</si>
  <si>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</si>
  <si>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</si>
  <si>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</si>
  <si>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</si>
  <si>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</si>
  <si>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</si>
  <si>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</si>
  <si>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</si>
  <si>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</si>
  <si>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</si>
  <si>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</si>
  <si>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</si>
  <si>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</si>
  <si>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</si>
  <si>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</si>
  <si>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</si>
  <si>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</si>
  <si>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</si>
  <si>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</si>
  <si>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</si>
  <si>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</si>
  <si>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</si>
  <si>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</si>
  <si>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</si>
  <si>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</si>
  <si>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</si>
  <si>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</si>
  <si>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</si>
  <si>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</si>
  <si>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</si>
  <si>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</si>
  <si>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</si>
  <si>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</si>
  <si>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</si>
  <si>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</si>
  <si>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</si>
  <si>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</si>
  <si>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</si>
  <si>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</si>
  <si>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</si>
  <si>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</si>
  <si>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</si>
  <si>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</si>
  <si>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</si>
  <si>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</si>
  <si>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</si>
  <si>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</si>
  <si>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</si>
  <si>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</si>
  <si>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</si>
  <si>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</si>
  <si>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</si>
  <si>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</si>
  <si>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</si>
  <si>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</si>
  <si>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</si>
  <si>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</si>
  <si>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</si>
  <si>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</si>
  <si>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</si>
  <si>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</si>
  <si>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</si>
  <si>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</si>
  <si>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</si>
  <si>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</si>
  <si>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</si>
  <si>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</si>
  <si>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</si>
  <si>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</si>
  <si>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</si>
  <si>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</si>
  <si>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</si>
  <si>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</si>
  <si>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</si>
  <si>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</si>
  <si>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</si>
  <si>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</si>
  <si>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</si>
  <si>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</si>
  <si>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</si>
  <si>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</si>
  <si>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</si>
  <si>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</si>
  <si>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</si>
  <si>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</si>
  <si>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</si>
  <si>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</si>
  <si>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</si>
  <si>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</si>
  <si>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</si>
  <si>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</si>
  <si>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</si>
  <si>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</si>
  <si>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</si>
  <si>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</si>
  <si>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</si>
  <si>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</si>
  <si>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</si>
  <si>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</si>
  <si>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</si>
  <si>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</si>
  <si>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</si>
  <si>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</si>
  <si>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</si>
  <si>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</si>
  <si>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</si>
  <si>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</si>
  <si>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</si>
  <si>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</si>
  <si>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</si>
  <si>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</si>
  <si>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</si>
  <si>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</si>
  <si>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</si>
  <si>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</si>
  <si>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</si>
  <si>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</si>
  <si>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</si>
  <si>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</si>
  <si>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</si>
  <si>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</si>
  <si>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</si>
  <si>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</si>
  <si>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</si>
  <si>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</si>
  <si>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</si>
  <si>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</si>
  <si>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</si>
  <si>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</si>
  <si>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</si>
  <si>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</si>
  <si>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</si>
  <si>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</si>
  <si>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</si>
  <si>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</si>
  <si>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</si>
  <si>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</si>
  <si>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</si>
  <si>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</si>
  <si>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</si>
  <si>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</si>
  <si>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</si>
  <si>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</si>
  <si>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</si>
  <si>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</si>
  <si>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</si>
  <si>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</si>
  <si>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</si>
  <si>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</si>
  <si>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</si>
  <si>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</si>
  <si>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</si>
  <si>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</si>
  <si>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</si>
  <si>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</si>
  <si>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</si>
  <si>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</si>
  <si>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</si>
  <si>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</si>
  <si>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</si>
  <si>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</si>
  <si>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</si>
  <si>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</si>
  <si>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</si>
  <si>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</si>
  <si>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</si>
  <si>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</si>
  <si>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</si>
  <si>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</si>
  <si>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</si>
  <si>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</si>
  <si>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</si>
  <si>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</si>
  <si>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</si>
  <si>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</si>
  <si>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</si>
  <si>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</si>
  <si>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</si>
  <si>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</si>
  <si>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</si>
  <si>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</si>
  <si>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</si>
  <si>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</si>
  <si>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</si>
  <si>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</si>
  <si>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</si>
  <si>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</si>
  <si>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</si>
  <si>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</si>
  <si>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</si>
  <si>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</si>
  <si>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</si>
  <si>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</si>
  <si>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</si>
  <si>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</si>
  <si>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</si>
  <si>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</si>
  <si>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</si>
  <si>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</si>
  <si>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</si>
  <si>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</si>
  <si>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</si>
  <si>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</si>
  <si>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</si>
  <si>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</si>
  <si>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</si>
  <si>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</si>
  <si>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</si>
  <si>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</si>
  <si>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</si>
  <si>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</si>
  <si>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</si>
  <si>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</si>
  <si>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</si>
  <si>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</si>
  <si>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</si>
  <si>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</si>
  <si>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</si>
  <si>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</si>
  <si>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</si>
  <si>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</si>
  <si>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</si>
  <si>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</si>
  <si>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</si>
  <si>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</si>
  <si>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</si>
  <si>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</si>
  <si>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</si>
  <si>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</si>
  <si>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</si>
  <si>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</si>
  <si>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</si>
  <si>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</si>
  <si>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</si>
  <si>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</si>
  <si>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</si>
  <si>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</si>
  <si>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</si>
  <si>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</si>
  <si>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</si>
  <si>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</si>
  <si>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</si>
  <si>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</si>
  <si>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</si>
  <si>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</si>
  <si>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</si>
  <si>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</si>
  <si>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</si>
  <si>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</si>
  <si>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</si>
  <si>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</si>
  <si>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</si>
  <si>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</si>
  <si>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</si>
  <si>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</si>
  <si>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</si>
  <si>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</si>
  <si>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</si>
  <si>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</si>
  <si>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</si>
  <si>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</si>
  <si>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</si>
  <si>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</si>
  <si>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</si>
  <si>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</si>
  <si>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</si>
  <si>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</si>
  <si>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</si>
  <si>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</si>
  <si>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</si>
  <si>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</si>
  <si>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</si>
  <si>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</si>
  <si>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</si>
  <si>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</si>
  <si>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</si>
  <si>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</si>
  <si>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</si>
  <si>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</si>
  <si>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</si>
  <si>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</si>
  <si>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</si>
  <si>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</si>
  <si>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</si>
  <si>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</si>
  <si>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</si>
  <si>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</si>
  <si>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</si>
  <si>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</si>
  <si>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</si>
  <si>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</si>
  <si>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</si>
  <si>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</si>
  <si>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</si>
  <si>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</si>
  <si>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</si>
  <si>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</si>
  <si>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</si>
  <si>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</si>
  <si>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</si>
  <si>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</si>
  <si>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</si>
  <si>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</si>
  <si>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</si>
  <si>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</si>
  <si>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</si>
  <si>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</si>
  <si>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</si>
  <si>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</si>
  <si>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</si>
  <si>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</si>
  <si>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</si>
  <si>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</si>
  <si>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</si>
  <si>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</si>
  <si>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</si>
  <si>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</si>
  <si>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</si>
  <si>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</si>
  <si>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</si>
  <si>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</si>
  <si>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</si>
  <si>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</si>
  <si>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</si>
  <si>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</si>
  <si>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</si>
  <si>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</si>
  <si>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</si>
  <si>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</si>
  <si>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</si>
  <si>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</si>
  <si>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</si>
  <si>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</si>
  <si>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</si>
  <si>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</si>
  <si>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</si>
  <si>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</si>
  <si>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</si>
  <si>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</si>
  <si>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</si>
  <si>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</si>
  <si>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</si>
  <si>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</si>
  <si>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</si>
  <si>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</si>
  <si>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</si>
  <si>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</si>
  <si>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</si>
  <si>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</si>
  <si>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</si>
  <si>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</si>
  <si>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</si>
  <si>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</si>
  <si>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</si>
  <si>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</si>
  <si>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</si>
  <si>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</si>
  <si>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</si>
  <si>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</si>
  <si>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</si>
  <si>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</si>
  <si>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</si>
  <si>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</si>
  <si>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</si>
  <si>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</si>
  <si>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</si>
  <si>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</si>
  <si>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</si>
  <si>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</si>
  <si>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</si>
  <si>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</si>
  <si>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</si>
  <si>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</si>
  <si>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</si>
  <si>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</si>
  <si>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</si>
  <si>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</si>
  <si>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</si>
  <si>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</si>
  <si>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</si>
  <si>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</si>
  <si>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</si>
  <si>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</si>
  <si>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</si>
  <si>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</si>
  <si>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</si>
  <si>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</si>
  <si>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</si>
  <si>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</si>
  <si>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</si>
  <si>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</si>
  <si>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</si>
  <si>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</si>
  <si>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</si>
  <si>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</si>
  <si>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</si>
  <si>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</si>
  <si>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</si>
  <si>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</si>
  <si>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</si>
  <si>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</si>
  <si>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</si>
  <si>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</si>
  <si>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</si>
  <si>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</si>
  <si>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</si>
  <si>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</si>
  <si>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</si>
  <si>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</si>
  <si>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</si>
  <si>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</si>
  <si>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</si>
  <si>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</si>
  <si>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</si>
  <si>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</si>
  <si>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</si>
  <si>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</si>
  <si>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</si>
  <si>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</si>
  <si>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</si>
  <si>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</si>
  <si>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</si>
  <si>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</si>
  <si>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</si>
  <si>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</si>
  <si>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</si>
  <si>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</si>
  <si>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</si>
  <si>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</si>
  <si>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</si>
  <si>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</si>
  <si>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</si>
  <si>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</si>
  <si>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</si>
  <si>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</si>
  <si>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</si>
  <si>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</si>
  <si>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</si>
  <si>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</si>
  <si>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</si>
  <si>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</si>
  <si>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</si>
  <si>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</si>
  <si>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</si>
  <si>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</si>
  <si>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</si>
  <si>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</si>
  <si>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</si>
  <si>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</si>
  <si>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</si>
  <si>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</si>
  <si>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</si>
  <si>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</si>
  <si>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</si>
  <si>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</si>
  <si>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</si>
  <si>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</si>
  <si>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</si>
  <si>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</si>
  <si>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</si>
  <si>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</si>
  <si>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</si>
  <si>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</si>
  <si>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</si>
  <si>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</si>
  <si>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</si>
  <si>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</si>
  <si>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</si>
  <si>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</si>
  <si>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</si>
  <si>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</si>
  <si>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</si>
  <si>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</si>
  <si>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</si>
  <si>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</si>
  <si>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</si>
  <si>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</si>
  <si>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</si>
  <si>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</si>
  <si>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</si>
  <si>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</si>
  <si>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</si>
  <si>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</si>
  <si>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</si>
  <si>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</si>
  <si>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</si>
  <si>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</si>
  <si>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</si>
  <si>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</si>
  <si>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</si>
  <si>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</si>
  <si>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</si>
  <si>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</si>
  <si>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</si>
  <si>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</si>
  <si>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</si>
  <si>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</si>
  <si>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</si>
  <si>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</si>
  <si>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</si>
  <si>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</si>
  <si>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</si>
  <si>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</si>
  <si>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</si>
  <si>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</si>
  <si>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</si>
  <si>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</si>
  <si>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</si>
  <si>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</si>
  <si>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</si>
  <si>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</si>
  <si>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</si>
  <si>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</si>
  <si>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</si>
  <si>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</si>
  <si>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</si>
  <si>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</si>
  <si>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</si>
  <si>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</si>
  <si>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</si>
  <si>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</si>
  <si>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</si>
  <si>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</si>
  <si>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</si>
  <si>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</si>
  <si>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</si>
  <si>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</si>
  <si>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</si>
  <si>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</si>
  <si>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</si>
  <si>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</si>
  <si>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</si>
  <si>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</si>
  <si>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</si>
  <si>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</si>
  <si>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</si>
  <si>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</si>
  <si>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</si>
  <si>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</si>
  <si>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</si>
  <si>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</si>
  <si>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</si>
  <si>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</si>
  <si>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</si>
  <si>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</si>
  <si>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</si>
  <si>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</si>
  <si>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</si>
  <si>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</si>
  <si>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</si>
  <si>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</si>
  <si>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</si>
  <si>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</si>
  <si>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</si>
  <si>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</si>
  <si>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</si>
  <si>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</si>
  <si>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</si>
  <si>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</si>
  <si>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</si>
  <si>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</si>
  <si>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</si>
  <si>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</si>
  <si>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</si>
  <si>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</si>
  <si>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</si>
  <si>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</si>
  <si>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</si>
  <si>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</si>
  <si>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</si>
  <si>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</si>
  <si>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</si>
  <si>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</si>
  <si>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</si>
  <si>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</si>
  <si>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</si>
  <si>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</si>
  <si>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</si>
  <si>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</si>
  <si>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</si>
  <si>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</si>
  <si>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</si>
  <si>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</si>
  <si>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</si>
  <si>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</si>
  <si>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</si>
  <si>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</si>
  <si>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</si>
  <si>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</si>
  <si>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</si>
  <si>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</si>
  <si>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</si>
  <si>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</si>
  <si>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</si>
  <si>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</si>
  <si>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</si>
  <si>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</si>
  <si>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</si>
  <si>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</si>
  <si>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</si>
  <si>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</si>
  <si>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</si>
  <si>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</si>
  <si>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</si>
  <si>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</si>
  <si>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</si>
  <si>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</si>
  <si>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</si>
  <si>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</si>
  <si>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</si>
  <si>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</si>
  <si>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</si>
  <si>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</si>
  <si>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</si>
  <si>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</si>
  <si>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</si>
  <si>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</si>
  <si>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</si>
  <si>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</si>
  <si>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</si>
  <si>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</si>
  <si>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</si>
  <si>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</si>
  <si>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</si>
  <si>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</si>
  <si>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</si>
  <si>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</si>
  <si>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</si>
  <si>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</si>
  <si>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</si>
  <si>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</si>
  <si>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</si>
  <si>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</si>
  <si>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</si>
  <si>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</si>
  <si>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</si>
  <si>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</si>
  <si>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</si>
  <si>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</si>
  <si>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</si>
  <si>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</si>
  <si>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</si>
  <si>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</si>
  <si>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</si>
  <si>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</si>
  <si>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</si>
  <si>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</si>
  <si>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</si>
  <si>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</si>
  <si>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</si>
  <si>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</si>
  <si>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</si>
  <si>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</si>
  <si>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</si>
  <si>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</si>
  <si>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</si>
  <si>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</si>
  <si>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</si>
  <si>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</si>
  <si>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</si>
  <si>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</si>
  <si>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</si>
  <si>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</si>
  <si>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</si>
  <si>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</si>
  <si>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</si>
  <si>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</si>
  <si>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</si>
  <si>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</si>
  <si>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</si>
  <si>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</si>
  <si>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</si>
  <si>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</si>
  <si>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</si>
  <si>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</si>
  <si>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</si>
  <si>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</si>
  <si>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</si>
  <si>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</si>
  <si>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</si>
  <si>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</si>
  <si>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</si>
  <si>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</si>
  <si>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</si>
  <si>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</si>
  <si>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</si>
  <si>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</si>
  <si>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</si>
  <si>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</si>
  <si>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</si>
  <si>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</si>
  <si>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</si>
  <si>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</si>
  <si>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</si>
  <si>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</si>
  <si>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</si>
  <si>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</si>
  <si>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</si>
  <si>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</si>
  <si>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</si>
  <si>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</si>
  <si>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</si>
  <si>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</si>
  <si>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</si>
  <si>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</si>
  <si>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</si>
  <si>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</si>
  <si>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</si>
  <si>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</si>
  <si>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</si>
  <si>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</si>
  <si>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</si>
  <si>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</si>
  <si>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</si>
  <si>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</si>
  <si>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</si>
  <si>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</si>
  <si>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</si>
  <si>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</si>
  <si>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</si>
  <si>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</si>
  <si>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</si>
  <si>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</si>
  <si>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</si>
  <si>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</si>
  <si>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</si>
  <si>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</si>
  <si>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</si>
  <si>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</si>
  <si>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</si>
  <si>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</si>
  <si>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</si>
  <si>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</si>
  <si>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</si>
  <si>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</si>
  <si>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</si>
  <si>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</si>
  <si>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</si>
  <si>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</si>
  <si>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</si>
  <si>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</si>
  <si>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</si>
  <si>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</si>
  <si>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</si>
  <si>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</si>
  <si>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</si>
  <si>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</si>
  <si>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</si>
  <si>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</si>
  <si>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</si>
  <si>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</si>
  <si>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</si>
  <si>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</si>
  <si>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</si>
  <si>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</si>
  <si>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</si>
  <si>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</si>
  <si>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</si>
  <si>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</si>
  <si>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</si>
  <si>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</si>
  <si>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</si>
  <si>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</si>
  <si>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</si>
  <si>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</si>
  <si>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</si>
  <si>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</si>
  <si>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</si>
  <si>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</si>
  <si>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</si>
  <si>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</si>
  <si>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</si>
  <si>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</si>
  <si>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</si>
  <si>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</si>
  <si>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</si>
  <si>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</si>
  <si>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</si>
  <si>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</si>
  <si>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</si>
  <si>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</si>
  <si>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</si>
  <si>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</si>
  <si>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</si>
  <si>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</si>
  <si>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</si>
  <si>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</si>
  <si>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</si>
  <si>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</si>
  <si>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</si>
  <si>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</si>
  <si>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</si>
  <si>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</si>
  <si>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</si>
  <si>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</si>
  <si>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</si>
  <si>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</si>
  <si>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</si>
  <si>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</si>
  <si>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</si>
  <si>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</si>
  <si>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</si>
  <si>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</si>
  <si>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</si>
  <si>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</si>
  <si>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</si>
  <si>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</si>
  <si>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</si>
  <si>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</si>
  <si>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</si>
  <si>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</si>
  <si>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</si>
  <si>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</si>
  <si>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</si>
  <si>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</si>
  <si>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</si>
  <si>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</si>
  <si>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</si>
  <si>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</si>
  <si>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</si>
  <si>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</si>
  <si>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</si>
  <si>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</si>
  <si>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</si>
  <si>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</si>
  <si>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</si>
  <si>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</si>
  <si>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</si>
  <si>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</si>
  <si>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</si>
  <si>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</si>
  <si>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</si>
  <si>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</si>
  <si>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</si>
  <si>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</si>
  <si>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</si>
  <si>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</si>
  <si>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</si>
  <si>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</si>
  <si>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</si>
  <si>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</si>
  <si>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</si>
  <si>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</si>
  <si>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</si>
  <si>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</si>
  <si>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</si>
  <si>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</si>
  <si>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</si>
  <si>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</si>
  <si>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</si>
  <si>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</si>
  <si>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</si>
  <si>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</si>
  <si>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</si>
  <si>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</si>
  <si>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</si>
  <si>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</si>
  <si>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</si>
  <si>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</si>
  <si>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</si>
  <si>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</si>
  <si>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</si>
  <si>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</si>
  <si>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</si>
  <si>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</si>
  <si>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</si>
  <si>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</si>
  <si>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</si>
  <si>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</si>
  <si>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</si>
  <si>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</si>
  <si>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</si>
  <si>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</si>
  <si>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</si>
  <si>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</si>
  <si>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</si>
  <si>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</si>
  <si>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</si>
  <si>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</si>
  <si>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</si>
  <si>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</si>
  <si>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</si>
  <si>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</si>
  <si>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</si>
  <si>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</si>
  <si>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</si>
  <si>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</si>
  <si>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</si>
  <si>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</si>
  <si>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</si>
  <si>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</si>
  <si>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</si>
  <si>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</si>
  <si>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</si>
  <si>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</si>
  <si>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</si>
  <si>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</si>
  <si>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</si>
  <si>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</si>
  <si>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</si>
  <si>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</si>
  <si>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</si>
  <si>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</si>
  <si>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</si>
  <si>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</si>
  <si>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</si>
  <si>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</si>
  <si>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</si>
  <si>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</si>
  <si>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</si>
  <si>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</si>
  <si>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</si>
  <si>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</si>
  <si>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</si>
  <si>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</si>
  <si>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</si>
  <si>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</si>
  <si>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</si>
  <si>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</si>
  <si>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</si>
  <si>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</si>
  <si>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</si>
  <si>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</si>
  <si>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</si>
  <si>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</si>
  <si>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</si>
  <si>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</si>
  <si>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</si>
  <si>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</si>
  <si>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</si>
  <si>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</si>
  <si>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</si>
  <si>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</si>
  <si>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</si>
  <si>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</si>
  <si>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</si>
  <si>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</si>
  <si>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</si>
  <si>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</si>
  <si>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</si>
  <si>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</si>
  <si>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</si>
  <si>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</si>
  <si>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</si>
  <si>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</si>
  <si>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</si>
  <si>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</si>
  <si>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</si>
  <si>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</si>
  <si>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</si>
  <si>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</si>
  <si>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</si>
  <si>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</si>
  <si>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</si>
  <si>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</si>
  <si>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</si>
  <si>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</si>
  <si>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</si>
  <si>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</si>
  <si>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</si>
  <si>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</si>
  <si>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</si>
  <si>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</si>
  <si>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</si>
  <si>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</si>
  <si>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</si>
  <si>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</si>
  <si>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</si>
  <si>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</si>
  <si>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</si>
  <si>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</si>
  <si>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</si>
  <si>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</si>
  <si>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</si>
  <si>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</si>
  <si>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</si>
  <si>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</si>
  <si>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</si>
  <si>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</si>
  <si>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</si>
  <si>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</si>
  <si>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</si>
  <si>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</si>
  <si>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</si>
  <si>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</si>
  <si>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</si>
  <si>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</si>
  <si>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</si>
  <si>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</si>
  <si>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</si>
  <si>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</si>
  <si>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</si>
  <si>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</si>
  <si>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</si>
  <si>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</si>
  <si>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</si>
  <si>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</si>
  <si>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</si>
  <si>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</si>
  <si>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</si>
  <si>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</si>
  <si>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</si>
  <si>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</si>
  <si>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</si>
  <si>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</si>
  <si>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</si>
  <si>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</si>
  <si>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</si>
  <si>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</si>
  <si>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</si>
  <si>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</si>
  <si>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</si>
  <si>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</si>
  <si>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</si>
  <si>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</si>
  <si>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</si>
  <si>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</si>
  <si>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</si>
  <si>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</si>
  <si>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</si>
  <si>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</si>
  <si>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</si>
  <si>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</si>
  <si>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</si>
  <si>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</si>
  <si>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</si>
  <si>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</si>
  <si>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</si>
  <si>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</si>
  <si>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</si>
  <si>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</si>
  <si>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</si>
  <si>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</si>
  <si>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</si>
  <si>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</si>
  <si>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</si>
  <si>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</si>
  <si>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</si>
  <si>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</si>
  <si>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</si>
  <si>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</si>
  <si>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</si>
  <si>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</si>
  <si>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</si>
  <si>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</si>
  <si>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</si>
  <si>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</si>
  <si>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</si>
  <si>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</si>
  <si>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</si>
  <si>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</si>
  <si>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</si>
  <si>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</si>
  <si>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</si>
  <si>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</si>
  <si>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</si>
  <si>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</si>
  <si>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</si>
  <si>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</si>
  <si>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</si>
  <si>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</si>
  <si>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</si>
  <si>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</si>
  <si>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</si>
  <si>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</si>
  <si>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</si>
  <si>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</si>
  <si>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</si>
  <si>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</si>
  <si>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</si>
  <si>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</si>
  <si>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</si>
  <si>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</si>
  <si>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</si>
  <si>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</si>
  <si>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</si>
  <si>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</si>
  <si>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</si>
  <si>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</si>
  <si>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</si>
  <si>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</si>
  <si>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</si>
  <si>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</si>
  <si>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</si>
  <si>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</si>
  <si>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</si>
  <si>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</si>
  <si>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</si>
  <si>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</si>
  <si>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</si>
  <si>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</si>
  <si>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</si>
  <si>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</si>
  <si>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</si>
  <si>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</si>
  <si>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</si>
  <si>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</si>
  <si>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</si>
  <si>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</si>
  <si>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</si>
  <si>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</si>
  <si>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</si>
  <si>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</si>
  <si>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</si>
  <si>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</si>
  <si>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</si>
  <si>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</si>
  <si>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</si>
  <si>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</si>
  <si>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</si>
  <si>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</si>
  <si>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</si>
  <si>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</si>
  <si>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</si>
  <si>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</si>
  <si>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</si>
  <si>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</si>
  <si>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</si>
  <si>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</si>
  <si>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</si>
  <si>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</si>
  <si>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</si>
  <si>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</si>
  <si>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</si>
  <si>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</si>
  <si>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</si>
  <si>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</si>
  <si>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</si>
  <si>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</si>
  <si>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</si>
  <si>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</si>
  <si>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</si>
  <si>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</si>
  <si>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</si>
  <si>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</si>
  <si>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</si>
  <si>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</si>
  <si>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</si>
  <si>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</si>
  <si>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</si>
  <si>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</si>
  <si>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</si>
  <si>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</si>
  <si>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</si>
  <si>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</si>
  <si>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</si>
  <si>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</si>
  <si>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</si>
  <si>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</si>
  <si>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</si>
  <si>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</si>
  <si>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</si>
  <si>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</si>
  <si>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</si>
  <si>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</si>
  <si>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</si>
  <si>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</si>
  <si>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</si>
  <si>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</si>
  <si>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</si>
  <si>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</si>
  <si>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</si>
  <si>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</si>
  <si>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</si>
  <si>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</si>
  <si>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</si>
  <si>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</si>
  <si>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</si>
  <si>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</si>
  <si>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</si>
  <si>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</si>
  <si>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</si>
  <si>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</si>
  <si>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</si>
  <si>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</si>
  <si>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</si>
  <si>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</si>
  <si>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</si>
  <si>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</si>
  <si>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</si>
  <si>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</si>
  <si>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</si>
  <si>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</si>
  <si>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</si>
  <si>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</si>
  <si>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</si>
  <si>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</si>
  <si>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</si>
  <si>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</si>
  <si>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</si>
  <si>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</si>
  <si>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</si>
  <si>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</si>
  <si>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</si>
  <si>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</si>
  <si>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</si>
  <si>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</si>
  <si>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</si>
  <si>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</si>
  <si>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</si>
  <si>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</si>
  <si>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</si>
  <si>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</si>
  <si>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</si>
  <si>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</si>
  <si>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</si>
  <si>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</si>
  <si>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</si>
  <si>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</si>
  <si>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</si>
  <si>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</si>
  <si>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</si>
  <si>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</si>
  <si>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</si>
  <si>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</si>
  <si>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</si>
  <si>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</si>
  <si>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</si>
  <si>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</si>
  <si>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</si>
  <si>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</si>
  <si>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</si>
  <si>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</si>
  <si>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</si>
  <si>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</si>
  <si>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</si>
  <si>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</si>
  <si>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</si>
  <si>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</si>
  <si>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</si>
  <si>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</si>
  <si>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05167008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</si>
  <si>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</si>
  <si>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</si>
  <si>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</si>
  <si>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</si>
  <si>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</si>
  <si>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</si>
  <si>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</si>
  <si>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EN AMONT DE LA VIXIEGE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</si>
  <si>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</si>
  <si>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</si>
  <si>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</si>
  <si>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</si>
  <si>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</si>
  <si>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</si>
  <si>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</si>
  <si>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</si>
  <si>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</si>
  <si>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</si>
  <si>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</si>
  <si>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</si>
  <si>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</si>
  <si>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</si>
  <si>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</si>
  <si>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</si>
  <si>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</si>
  <si>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</si>
  <si>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</si>
  <si>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</si>
  <si>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</si>
  <si>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</si>
  <si>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</si>
  <si>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</si>
  <si>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</si>
  <si>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</si>
  <si>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</si>
  <si>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</si>
  <si>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</si>
  <si>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</si>
  <si>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</si>
  <si>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</si>
  <si>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</si>
  <si>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</si>
  <si>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</si>
  <si>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</si>
  <si>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</si>
  <si>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</si>
  <si>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</si>
  <si>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</si>
  <si>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</si>
  <si>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</si>
  <si>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</si>
  <si>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</si>
  <si>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</si>
  <si>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</si>
  <si>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</si>
  <si>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</si>
  <si>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</si>
  <si>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</si>
  <si>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</si>
  <si>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</si>
  <si>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</si>
  <si>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</si>
  <si>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</si>
  <si>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</si>
  <si>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</si>
  <si>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</si>
  <si>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</si>
  <si>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</si>
  <si>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</si>
  <si>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</si>
  <si>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</si>
  <si>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</si>
  <si>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</si>
  <si>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</si>
  <si>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</si>
  <si>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</si>
  <si>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</si>
  <si>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</si>
  <si>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</si>
  <si>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</si>
  <si>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</si>
  <si>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</si>
  <si>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</si>
  <si>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</si>
  <si>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</si>
  <si>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</si>
  <si>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</si>
  <si>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</si>
  <si>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</si>
  <si>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</si>
  <si>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</si>
  <si>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le parking de location des canoés. Niveau d'eau plus bas que 2017, nombreux hélophytes émmergés.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</si>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</sst>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2" activeCellId="0" sqref="D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597167</v>
      </c>
      <c r="G10" s="25"/>
      <c r="H10" s="25"/>
    </row>
    <row r="11" customFormat="false" ht="15" hidden="false" customHeight="false" outlineLevel="0" collapsed="false">
      <c r="A11" s="26" t="s">
        <v>5183</v>
      </c>
      <c r="B11" s="30" t="n">
        <v>43641</v>
      </c>
      <c r="D11" s="26" t="s">
        <v>5184</v>
      </c>
      <c r="E11" s="29" t="n">
        <v>6234158</v>
      </c>
      <c r="G11" s="25"/>
      <c r="H11" s="25"/>
    </row>
    <row r="12" customFormat="false" ht="15" hidden="false" customHeight="false" outlineLevel="0" collapsed="false">
      <c r="A12" s="26" t="s">
        <v>5185</v>
      </c>
      <c r="B12" s="29" t="s">
        <v>5186</v>
      </c>
      <c r="D12" s="26" t="s">
        <v>5187</v>
      </c>
      <c r="E12" s="29" t="n">
        <v>597212</v>
      </c>
      <c r="G12" s="25"/>
      <c r="H12" s="25"/>
    </row>
    <row r="13" customFormat="false" ht="17.25" hidden="false" customHeight="true" outlineLevel="0" collapsed="false">
      <c r="A13" s="12"/>
      <c r="B13" s="31"/>
      <c r="D13" s="26" t="s">
        <v>5188</v>
      </c>
      <c r="E13" s="29" t="n">
        <v>6234248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597167</v>
      </c>
    </row>
    <row r="18" customFormat="false" ht="15" hidden="false" customHeight="false" outlineLevel="0" collapsed="false">
      <c r="A18" s="36"/>
      <c r="B18" s="37" t="s">
        <v>5196</v>
      </c>
      <c r="C18" s="38" t="n">
        <f aca="false">E11</f>
        <v>6234158</v>
      </c>
    </row>
    <row r="19" customFormat="false" ht="15" hidden="false" customHeight="false" outlineLevel="0" collapsed="false">
      <c r="A19" s="33" t="s">
        <v>5197</v>
      </c>
      <c r="B19" s="39" t="n">
        <v>232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17</v>
      </c>
      <c r="C37" s="50"/>
      <c r="D37" s="55" t="s">
        <v>5219</v>
      </c>
      <c r="E37" s="34" t="n">
        <v>19.9</v>
      </c>
    </row>
    <row r="38" s="56" customFormat="true" ht="15" hidden="false" customHeight="true" outlineLevel="0" collapsed="false">
      <c r="A38" s="54" t="s">
        <v>5220</v>
      </c>
      <c r="B38" s="34" t="n">
        <v>7</v>
      </c>
      <c r="C38" s="50"/>
      <c r="D38" s="55" t="s">
        <v>5220</v>
      </c>
      <c r="E38" s="34" t="n">
        <v>2.5</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t="n">
        <v>3</v>
      </c>
      <c r="C60" s="50"/>
      <c r="D60" s="26" t="s">
        <v>5241</v>
      </c>
      <c r="E60" s="62" t="n">
        <v>3</v>
      </c>
    </row>
    <row r="61" s="17" customFormat="true" ht="15" hidden="false" customHeight="false" outlineLevel="0" collapsed="false">
      <c r="A61" s="33" t="s">
        <v>5242</v>
      </c>
      <c r="B61" s="62" t="n">
        <v>1</v>
      </c>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2</v>
      </c>
      <c r="C67" s="50"/>
      <c r="D67" s="26" t="s">
        <v>5246</v>
      </c>
      <c r="E67" s="62"/>
    </row>
    <row r="68" s="17" customFormat="true" ht="15" hidden="false" customHeight="false" outlineLevel="0" collapsed="false">
      <c r="A68" s="33" t="s">
        <v>5247</v>
      </c>
      <c r="B68" s="62" t="n">
        <v>5</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1</v>
      </c>
      <c r="C73" s="50"/>
      <c r="D73" s="19" t="s">
        <v>5250</v>
      </c>
      <c r="E73" s="61" t="n">
        <v>2</v>
      </c>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2</v>
      </c>
      <c r="C75" s="50"/>
      <c r="D75" s="26" t="s">
        <v>5252</v>
      </c>
      <c r="E75" s="62" t="n">
        <v>3</v>
      </c>
    </row>
    <row r="76" s="17" customFormat="true" ht="15" hidden="false" customHeight="false" outlineLevel="0" collapsed="false">
      <c r="A76" s="33" t="s">
        <v>5253</v>
      </c>
      <c r="B76" s="62" t="n">
        <v>3</v>
      </c>
      <c r="C76" s="50"/>
      <c r="D76" s="26" t="s">
        <v>5253</v>
      </c>
      <c r="E76" s="62" t="n">
        <v>3</v>
      </c>
    </row>
    <row r="77" s="17" customFormat="true" ht="15" hidden="false" customHeight="false" outlineLevel="0" collapsed="false">
      <c r="A77" s="33" t="s">
        <v>5254</v>
      </c>
      <c r="B77" s="62" t="n">
        <v>5</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2</v>
      </c>
    </row>
    <row r="87" s="17" customFormat="true" ht="15" hidden="false" customHeight="false" outlineLevel="0" collapsed="false">
      <c r="A87" s="33" t="s">
        <v>5262</v>
      </c>
      <c r="B87" s="62" t="n">
        <v>2</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3.5</v>
      </c>
      <c r="E97" s="82" t="n">
        <v>1</v>
      </c>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0.03</v>
      </c>
      <c r="E98" s="82"/>
      <c r="F98" s="82" t="s">
        <v>5276</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0.01</v>
      </c>
      <c r="E99" s="82"/>
      <c r="F99" s="82" t="s">
        <v>5276</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0.5</v>
      </c>
      <c r="F100" s="82" t="s">
        <v>5276</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0.1</v>
      </c>
      <c r="E101" s="82"/>
      <c r="F101" s="82" t="s">
        <v>5276</v>
      </c>
      <c r="G101" s="85"/>
      <c r="H101" s="86"/>
    </row>
    <row r="102" customFormat="false" ht="15" hidden="false" customHeight="false" outlineLevel="0" collapsed="false">
      <c r="A102" s="78" t="s">
        <v>4830</v>
      </c>
      <c r="B102" s="79" t="str">
        <f aca="false">IF(A102="NEWCOD",IF(ISBLANK(G102),"renseigner le champ 'Nouveau taxon'",G102),VLOOKUP(A102,'Ref Taxo'!A:B,2,FALSE()))</f>
        <v>Tetraspora</v>
      </c>
      <c r="C102" s="80" t="n">
        <f aca="false">IF(A102="NEWCOD",IF(ISBLANK(H102),"NoCod",H102),VLOOKUP(A102,'Ref Taxo'!A:D,4,FALSE()))</f>
        <v>1138</v>
      </c>
      <c r="D102" s="81" t="n">
        <v>0.01</v>
      </c>
      <c r="E102" s="82"/>
      <c r="F102" s="82" t="s">
        <v>5276</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3</v>
      </c>
      <c r="E103" s="82" t="n">
        <v>1</v>
      </c>
      <c r="F103" s="82" t="s">
        <v>5276</v>
      </c>
      <c r="G103" s="85"/>
      <c r="H103" s="86"/>
    </row>
    <row r="104" customFormat="false" ht="15" hidden="false" customHeight="false" outlineLevel="0" collapsed="false">
      <c r="A104" s="78" t="s">
        <v>5158</v>
      </c>
      <c r="B104" s="79" t="str">
        <f aca="false">IF(A104="NEWCOD",IF(ISBLANK(G104),"renseigner le champ 'Nouveau taxon'",G104),VLOOKUP(A104,'Ref Taxo'!A:B,2,FALSE()))</f>
        <v>Zygnema</v>
      </c>
      <c r="C104" s="80" t="n">
        <f aca="false">IF(A104="NEWCOD",IF(ISBLANK(H104),"NoCod",H104),VLOOKUP(A104,'Ref Taxo'!A:D,4,FALSE()))</f>
        <v>1148</v>
      </c>
      <c r="D104" s="81" t="n">
        <v>0.1</v>
      </c>
      <c r="E104" s="82"/>
      <c r="F104" s="82" t="s">
        <v>5276</v>
      </c>
      <c r="G104" s="85"/>
      <c r="H104" s="86"/>
    </row>
    <row r="105" customFormat="false" ht="15" hidden="false" customHeight="false" outlineLevel="0" collapsed="false">
      <c r="A105" s="78" t="s">
        <v>470</v>
      </c>
      <c r="B105" s="79" t="str">
        <f aca="false">IF(A105="NEWCOD",IF(ISBLANK(G105),"renseigner le champ 'Nouveau taxon'",G105),VLOOKUP(A105,'Ref Taxo'!A:B,2,FALSE()))</f>
        <v>Brachythecium rivulare</v>
      </c>
      <c r="C105" s="80" t="n">
        <f aca="false">IF(A105="NEWCOD",IF(ISBLANK(H105),"NoCod",H105),VLOOKUP(A105,'Ref Taxo'!A:D,4,FALSE()))</f>
        <v>1260</v>
      </c>
      <c r="D105" s="81" t="n">
        <v>0.05</v>
      </c>
      <c r="E105" s="82"/>
      <c r="F105" s="82" t="s">
        <v>5276</v>
      </c>
      <c r="G105" s="85"/>
      <c r="H105" s="86"/>
    </row>
    <row r="106" customFormat="false" ht="15" hidden="false" customHeight="false" outlineLevel="0" collapsed="false">
      <c r="A106" s="78" t="s">
        <v>1055</v>
      </c>
      <c r="B106" s="79" t="str">
        <f aca="false">IF(A106="NEWCOD",IF(ISBLANK(G106),"renseigner le champ 'Nouveau taxon'",G106),VLOOKUP(A106,'Ref Taxo'!A:B,2,FALSE()))</f>
        <v>Cinclidotus aquaticus</v>
      </c>
      <c r="C106" s="80" t="n">
        <f aca="false">IF(A106="NEWCOD",IF(ISBLANK(H106),"NoCod",H106),VLOOKUP(A106,'Ref Taxo'!A:D,4,FALSE()))</f>
        <v>1318</v>
      </c>
      <c r="D106" s="81" t="n">
        <v>0.01</v>
      </c>
      <c r="E106" s="82"/>
      <c r="F106" s="82" t="s">
        <v>5276</v>
      </c>
      <c r="G106" s="85"/>
      <c r="H106" s="86"/>
    </row>
    <row r="107" customFormat="false" ht="1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0.01</v>
      </c>
      <c r="E107" s="82"/>
      <c r="F107" s="82" t="s">
        <v>5276</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2" t="s">
        <v>5276</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2" t="s">
        <v>5276</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0.02</v>
      </c>
      <c r="E110" s="82"/>
      <c r="F110" s="82" t="s">
        <v>5276</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0.02</v>
      </c>
      <c r="E111" s="82" t="n">
        <v>0.01</v>
      </c>
      <c r="F111" s="82" t="s">
        <v>5276</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0.08</v>
      </c>
      <c r="E112" s="82"/>
      <c r="F112" s="82" t="s">
        <v>5276</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c r="F113" s="82" t="s">
        <v>5276</v>
      </c>
      <c r="G113" s="85"/>
      <c r="H113" s="86"/>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t="n">
        <v>0.01</v>
      </c>
      <c r="E114" s="82"/>
      <c r="F114" s="82" t="s">
        <v>5276</v>
      </c>
      <c r="G114" s="85"/>
      <c r="H114" s="86"/>
    </row>
    <row r="115" customFormat="false" ht="15" hidden="false" customHeight="false" outlineLevel="0" collapsed="false">
      <c r="A115" s="78" t="s">
        <v>4170</v>
      </c>
      <c r="B115" s="79" t="str">
        <f aca="false">IF(A115="NEWCOD",IF(ISBLANK(G115),"renseigner le champ 'Nouveau taxon'",G115),VLOOKUP(A115,'Ref Taxo'!A:B,2,FALSE()))</f>
        <v>Rorippa sylvestris</v>
      </c>
      <c r="C115" s="80" t="n">
        <f aca="false">IF(A115="NEWCOD",IF(ISBLANK(H115),"NoCod",H115),VLOOKUP(A115,'Ref Taxo'!A:D,4,FALSE()))</f>
        <v>1767</v>
      </c>
      <c r="D115" s="81" t="n">
        <v>0.01</v>
      </c>
      <c r="E115" s="82"/>
      <c r="F115" s="82" t="s">
        <v>5276</v>
      </c>
      <c r="G115" s="85"/>
      <c r="H115" s="86"/>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c r="E116" s="82" t="n">
        <v>0.01</v>
      </c>
      <c r="F116" s="82" t="s">
        <v>5276</v>
      </c>
      <c r="G116" s="85"/>
      <c r="H116" s="86"/>
    </row>
    <row r="117" customFormat="false" ht="15" hidden="false" customHeight="false" outlineLevel="0" collapsed="false">
      <c r="A117" s="78" t="s">
        <v>2642</v>
      </c>
      <c r="B117" s="79" t="str">
        <f aca="false">IF(A117="NEWCOD",IF(ISBLANK(G117),"renseigner le champ 'Nouveau taxon'",G117),VLOOKUP(A117,'Ref Taxo'!A:B,2,FALSE()))</f>
        <v>Lemna minuta</v>
      </c>
      <c r="C117" s="80" t="n">
        <f aca="false">IF(A117="NEWCOD",IF(ISBLANK(H117),"NoCod",H117),VLOOKUP(A117,'Ref Taxo'!A:D,4,FALSE()))</f>
        <v>29962</v>
      </c>
      <c r="D117" s="81" t="n">
        <v>0.01</v>
      </c>
      <c r="E117" s="82"/>
      <c r="F117" s="82" t="s">
        <v>5276</v>
      </c>
      <c r="G117" s="85"/>
      <c r="H117" s="86"/>
    </row>
    <row r="118" customFormat="false" ht="15" hidden="false" customHeight="false" outlineLevel="0" collapsed="false">
      <c r="A118" s="78" t="s">
        <v>1736</v>
      </c>
      <c r="B118" s="79" t="str">
        <f aca="false">IF(A118="NEWCOD",IF(ISBLANK(G118),"renseigner le champ 'Nouveau taxon'",G118),VLOOKUP(A118,'Ref Taxo'!A:B,2,FALSE()))</f>
        <v>Equisetum</v>
      </c>
      <c r="C118" s="80" t="n">
        <f aca="false">IF(A118="NEWCOD",IF(ISBLANK(H118),"NoCod",H118),VLOOKUP(A118,'Ref Taxo'!A:D,4,FALSE()))</f>
        <v>1383</v>
      </c>
      <c r="D118" s="81" t="n">
        <v>0.01</v>
      </c>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2020-01-31T14:35:52Z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