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008"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<sst xmlns="http://schemas.openxmlformats.org/spreadsheetml/2006/main" count="6487" uniqueCount="5303">
  <si>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</si>
  <si>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</si>
  <si>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</si>
  <si>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</si>
  <si>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</si>
  <si>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</si>
  <si>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</si>
  <si>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</si>
  <si>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</si>
  <si>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</si>
  <si>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</si>
  <si>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</si>
  <si>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</si>
  <si>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</si>
  <si>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</si>
  <si>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</si>
  <si>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</si>
  <si>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</si>
  <si>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</si>
  <si>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</si>
  <si>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</si>
  <si>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</si>
  <si>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</si>
  <si>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</si>
  <si>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</si>
  <si>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</si>
  <si>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</si>
  <si>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</si>
  <si>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</si>
  <si>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</si>
  <si>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</si>
  <si>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</si>
  <si>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</si>
  <si>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</si>
  <si>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</si>
  <si>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</si>
  <si>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</si>
  <si>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</si>
  <si>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</si>
  <si>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</si>
  <si>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</si>
  <si>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</si>
  <si>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</si>
  <si>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</si>
  <si>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</si>
  <si>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</si>
  <si>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</si>
  <si>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</si>
  <si>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</si>
  <si>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</si>
  <si>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</si>
  <si>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</si>
  <si>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</si>
  <si>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</si>
  <si>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</si>
  <si>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</si>
  <si>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</si>
  <si>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</si>
  <si>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</si>
  <si>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</si>
  <si>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</si>
  <si>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</si>
  <si>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</si>
  <si>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</si>
  <si>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</si>
  <si>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</si>
  <si>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</si>
  <si>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</si>
  <si>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</si>
  <si>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</si>
  <si>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</si>
  <si>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</si>
  <si>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</si>
  <si>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</si>
  <si>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</si>
  <si>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</si>
  <si>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</si>
  <si>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</si>
  <si>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</si>
  <si>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</si>
  <si>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</si>
  <si>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</si>
  <si>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</si>
  <si>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</si>
  <si>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</si>
  <si>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</si>
  <si>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</si>
  <si>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</si>
  <si>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</si>
  <si>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</si>
  <si>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</si>
  <si>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</si>
  <si>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</si>
  <si>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</si>
  <si>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</si>
  <si>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</si>
  <si>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</si>
  <si>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</si>
  <si>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</si>
  <si>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</si>
  <si>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</si>
  <si>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</si>
  <si>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</si>
  <si>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</si>
  <si>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</si>
  <si>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</si>
  <si>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</si>
  <si>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</si>
  <si>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</si>
  <si>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</si>
  <si>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</si>
  <si>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</si>
  <si>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</si>
  <si>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</si>
  <si>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</si>
  <si>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</si>
  <si>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</si>
  <si>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</si>
  <si>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</si>
  <si>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</si>
  <si>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</si>
  <si>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</si>
  <si>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</si>
  <si>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</si>
  <si>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</si>
  <si>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</si>
  <si>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</si>
  <si>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</si>
  <si>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</si>
  <si>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</si>
  <si>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</si>
  <si>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</si>
  <si>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</si>
  <si>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</si>
  <si>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</si>
  <si>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</si>
  <si>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</si>
  <si>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</si>
  <si>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</si>
  <si>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</si>
  <si>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</si>
  <si>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</si>
  <si>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</si>
  <si>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</si>
  <si>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</si>
  <si>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</si>
  <si>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</si>
  <si>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</si>
  <si>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</si>
  <si>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</si>
  <si>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</si>
  <si>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</si>
  <si>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</si>
  <si>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</si>
  <si>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</si>
  <si>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</si>
  <si>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</si>
  <si>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</si>
  <si>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</si>
  <si>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</si>
  <si>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</si>
  <si>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</si>
  <si>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</si>
  <si>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</si>
  <si>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</si>
  <si>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</si>
  <si>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</si>
  <si>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</si>
  <si>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</si>
  <si>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</si>
  <si>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</si>
  <si>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</si>
  <si>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</si>
  <si>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</si>
  <si>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</si>
  <si>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</si>
  <si>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</si>
  <si>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</si>
  <si>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</si>
  <si>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</si>
  <si>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</si>
  <si>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</si>
  <si>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</si>
  <si>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</si>
  <si>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</si>
  <si>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</si>
  <si>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</si>
  <si>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</si>
  <si>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</si>
  <si>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</si>
  <si>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</si>
  <si>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</si>
  <si>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</si>
  <si>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</si>
  <si>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</si>
  <si>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</si>
  <si>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</si>
  <si>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</si>
  <si>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</si>
  <si>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</si>
  <si>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</si>
  <si>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</si>
  <si>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</si>
  <si>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</si>
  <si>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</si>
  <si>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</si>
  <si>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</si>
  <si>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</si>
  <si>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</si>
  <si>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</si>
  <si>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</si>
  <si>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</si>
  <si>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</si>
  <si>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</si>
  <si>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</si>
  <si>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</si>
  <si>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</si>
  <si>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</si>
  <si>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</si>
  <si>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</si>
  <si>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</si>
  <si>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</si>
  <si>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</si>
  <si>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</si>
  <si>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</si>
  <si>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</si>
  <si>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</si>
  <si>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</si>
  <si>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</si>
  <si>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</si>
  <si>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</si>
  <si>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</si>
  <si>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</si>
  <si>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</si>
  <si>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</si>
  <si>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</si>
  <si>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</si>
  <si>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</si>
  <si>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</si>
  <si>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</si>
  <si>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</si>
  <si>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</si>
  <si>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</si>
  <si>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</si>
  <si>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</si>
  <si>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</si>
  <si>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</si>
  <si>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</si>
  <si>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</si>
  <si>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</si>
  <si>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</si>
  <si>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</si>
  <si>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</si>
  <si>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</si>
  <si>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</si>
  <si>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</si>
  <si>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</si>
  <si>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</si>
  <si>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</si>
  <si>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</si>
  <si>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</si>
  <si>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</si>
  <si>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</si>
  <si>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</si>
  <si>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</si>
  <si>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</si>
  <si>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</si>
  <si>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</si>
  <si>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</si>
  <si>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</si>
  <si>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</si>
  <si>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</si>
  <si>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</si>
  <si>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</si>
  <si>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</si>
  <si>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</si>
  <si>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</si>
  <si>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</si>
  <si>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</si>
  <si>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</si>
  <si>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</si>
  <si>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</si>
  <si>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</si>
  <si>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</si>
  <si>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</si>
  <si>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</si>
  <si>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</si>
  <si>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</si>
  <si>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</si>
  <si>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</si>
  <si>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</si>
  <si>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</si>
  <si>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</si>
  <si>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</si>
  <si>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</si>
  <si>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</si>
  <si>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</si>
  <si>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</si>
  <si>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</si>
  <si>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</si>
  <si>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</si>
  <si>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</si>
  <si>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</si>
  <si>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</si>
  <si>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</si>
  <si>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</si>
  <si>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</si>
  <si>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</si>
  <si>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</si>
  <si>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</si>
  <si>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</si>
  <si>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</si>
  <si>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</si>
  <si>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</si>
  <si>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</si>
  <si>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</si>
  <si>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</si>
  <si>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</si>
  <si>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</si>
  <si>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</si>
  <si>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</si>
  <si>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</si>
  <si>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</si>
  <si>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</si>
  <si>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</si>
  <si>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</si>
  <si>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</si>
  <si>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</si>
  <si>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</si>
  <si>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</si>
  <si>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</si>
  <si>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</si>
  <si>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</si>
  <si>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</si>
  <si>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</si>
  <si>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</si>
  <si>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</si>
  <si>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</si>
  <si>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</si>
  <si>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</si>
  <si>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</si>
  <si>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</si>
  <si>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</si>
  <si>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</si>
  <si>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</si>
  <si>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</si>
  <si>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</si>
  <si>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</si>
  <si>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</si>
  <si>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</si>
  <si>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</si>
  <si>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</si>
  <si>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</si>
  <si>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</si>
  <si>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</si>
  <si>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</si>
  <si>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</si>
  <si>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</si>
  <si>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</si>
  <si>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</si>
  <si>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</si>
  <si>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</si>
  <si>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</si>
  <si>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</si>
  <si>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</si>
  <si>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</si>
  <si>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</si>
  <si>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</si>
  <si>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</si>
  <si>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</si>
  <si>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</si>
  <si>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</si>
  <si>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</si>
  <si>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</si>
  <si>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</si>
  <si>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</si>
  <si>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</si>
  <si>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</si>
  <si>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</si>
  <si>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</si>
  <si>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</si>
  <si>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</si>
  <si>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</si>
  <si>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</si>
  <si>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</si>
  <si>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</si>
  <si>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</si>
  <si>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</si>
  <si>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</si>
  <si>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</si>
  <si>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</si>
  <si>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</si>
  <si>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</si>
  <si>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</si>
  <si>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</si>
  <si>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</si>
  <si>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</si>
  <si>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</si>
  <si>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</si>
  <si>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</si>
  <si>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</si>
  <si>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</si>
  <si>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</si>
  <si>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</si>
  <si>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</si>
  <si>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</si>
  <si>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</si>
  <si>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</si>
  <si>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</si>
  <si>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</si>
  <si>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</si>
  <si>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</si>
  <si>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</si>
  <si>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</si>
  <si>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</si>
  <si>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</si>
  <si>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</si>
  <si>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</si>
  <si>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</si>
  <si>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</si>
  <si>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</si>
  <si>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</si>
  <si>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</si>
  <si>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</si>
  <si>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</si>
  <si>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</si>
  <si>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</si>
  <si>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</si>
  <si>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</si>
  <si>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</si>
  <si>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</si>
  <si>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</si>
  <si>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</si>
  <si>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</si>
  <si>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</si>
  <si>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</si>
  <si>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</si>
  <si>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</si>
  <si>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</si>
  <si>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</si>
  <si>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</si>
  <si>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</si>
  <si>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</si>
  <si>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</si>
  <si>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</si>
  <si>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</si>
  <si>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</si>
  <si>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</si>
  <si>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</si>
  <si>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</si>
  <si>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</si>
  <si>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</si>
  <si>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</si>
  <si>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</si>
  <si>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</si>
  <si>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</si>
  <si>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</si>
  <si>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</si>
  <si>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</si>
  <si>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</si>
  <si>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</si>
  <si>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</si>
  <si>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</si>
  <si>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</si>
  <si>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</si>
  <si>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</si>
  <si>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</si>
  <si>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</si>
  <si>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</si>
  <si>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</si>
  <si>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</si>
  <si>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</si>
  <si>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</si>
  <si>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</si>
  <si>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</si>
  <si>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</si>
  <si>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</si>
  <si>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</si>
  <si>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</si>
  <si>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</si>
  <si>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</si>
  <si>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</si>
  <si>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</si>
  <si>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</si>
  <si>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</si>
  <si>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</si>
  <si>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</si>
  <si>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</si>
  <si>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</si>
  <si>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</si>
  <si>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</si>
  <si>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</si>
  <si>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</si>
  <si>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</si>
  <si>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</si>
  <si>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</si>
  <si>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</si>
  <si>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</si>
  <si>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</si>
  <si>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</si>
  <si>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</si>
  <si>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</si>
  <si>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</si>
  <si>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</si>
  <si>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</si>
  <si>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</si>
  <si>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</si>
  <si>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</si>
  <si>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</si>
  <si>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</si>
  <si>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</si>
  <si>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</si>
  <si>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</si>
  <si>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</si>
  <si>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</si>
  <si>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</si>
  <si>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</si>
  <si>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</si>
  <si>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</si>
  <si>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</si>
  <si>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</si>
  <si>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</si>
  <si>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</si>
  <si>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</si>
  <si>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</si>
  <si>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</si>
  <si>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</si>
  <si>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</si>
  <si>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</si>
  <si>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</si>
  <si>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</si>
  <si>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</si>
  <si>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</si>
  <si>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</si>
  <si>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</si>
  <si>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</si>
  <si>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</si>
  <si>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</si>
  <si>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</si>
  <si>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</si>
  <si>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</si>
  <si>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</si>
  <si>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</si>
  <si>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</si>
  <si>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</si>
  <si>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</si>
  <si>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</si>
  <si>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</si>
  <si>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</si>
  <si>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</si>
  <si>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</si>
  <si>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</si>
  <si>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</si>
  <si>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</si>
  <si>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</si>
  <si>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</si>
  <si>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</si>
  <si>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</si>
  <si>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</si>
  <si>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</si>
  <si>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</si>
  <si>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</si>
  <si>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</si>
  <si>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</si>
  <si>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</si>
  <si>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</si>
  <si>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</si>
  <si>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</si>
  <si>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</si>
  <si>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</si>
  <si>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</si>
  <si>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</si>
  <si>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</si>
  <si>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</si>
  <si>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</si>
  <si>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</si>
  <si>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</si>
  <si>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</si>
  <si>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</si>
  <si>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</si>
  <si>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</si>
  <si>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</si>
  <si>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</si>
  <si>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</si>
  <si>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</si>
  <si>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</si>
  <si>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</si>
  <si>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</si>
  <si>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</si>
  <si>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</si>
  <si>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</si>
  <si>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</si>
  <si>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</si>
  <si>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</si>
  <si>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</si>
  <si>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</si>
  <si>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</si>
  <si>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</si>
  <si>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</si>
  <si>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</si>
  <si>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</si>
  <si>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</si>
  <si>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</si>
  <si>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</si>
  <si>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</si>
  <si>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</si>
  <si>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</si>
  <si>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</si>
  <si>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</si>
  <si>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</si>
  <si>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</si>
  <si>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</si>
  <si>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</si>
  <si>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</si>
  <si>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</si>
  <si>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</si>
  <si>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</si>
  <si>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</si>
  <si>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</si>
  <si>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</si>
  <si>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</si>
  <si>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</si>
  <si>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</si>
  <si>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</si>
  <si>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</si>
  <si>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</si>
  <si>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</si>
  <si>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</si>
  <si>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</si>
  <si>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</si>
  <si>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</si>
  <si>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</si>
  <si>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</si>
  <si>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</si>
  <si>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</si>
  <si>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</si>
  <si>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</si>
  <si>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</si>
  <si>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</si>
  <si>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</si>
  <si>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</si>
  <si>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</si>
  <si>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</si>
  <si>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</si>
  <si>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</si>
  <si>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</si>
  <si>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</si>
  <si>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</si>
  <si>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</si>
  <si>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</si>
  <si>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</si>
  <si>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</si>
  <si>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</si>
  <si>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</si>
  <si>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</si>
  <si>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</si>
  <si>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</si>
  <si>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</si>
  <si>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</si>
  <si>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</si>
  <si>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</si>
  <si>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</si>
  <si>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</si>
  <si>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</si>
  <si>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</si>
  <si>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</si>
  <si>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</si>
  <si>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</si>
  <si>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</si>
  <si>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</si>
  <si>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</si>
  <si>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</si>
  <si>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</si>
  <si>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</si>
  <si>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</si>
  <si>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</si>
  <si>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</si>
  <si>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</si>
  <si>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</si>
  <si>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</si>
  <si>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</si>
  <si>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</si>
  <si>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</si>
  <si>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</si>
  <si>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</si>
  <si>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</si>
  <si>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</si>
  <si>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</si>
  <si>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</si>
  <si>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</si>
  <si>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</si>
  <si>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</si>
  <si>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</si>
  <si>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</si>
  <si>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</si>
  <si>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</si>
  <si>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</si>
  <si>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</si>
  <si>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</si>
  <si>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</si>
  <si>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</si>
  <si>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</si>
  <si>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</si>
  <si>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</si>
  <si>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</si>
  <si>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</si>
  <si>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</si>
  <si>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</si>
  <si>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</si>
  <si>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</si>
  <si>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</si>
  <si>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</si>
  <si>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</si>
  <si>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</si>
  <si>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</si>
  <si>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</si>
  <si>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</si>
  <si>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</si>
  <si>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</si>
  <si>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</si>
  <si>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</si>
  <si>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</si>
  <si>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</si>
  <si>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</si>
  <si>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</si>
  <si>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</si>
  <si>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</si>
  <si>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</si>
  <si>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</si>
  <si>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</si>
  <si>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</si>
  <si>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</si>
  <si>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</si>
  <si>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</si>
  <si>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</si>
  <si>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</si>
  <si>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</si>
  <si>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</si>
  <si>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</si>
  <si>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</si>
  <si>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</si>
  <si>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</si>
  <si>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</si>
  <si>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</si>
  <si>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</si>
  <si>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</si>
  <si>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</si>
  <si>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</si>
  <si>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</si>
  <si>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</si>
  <si>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</si>
  <si>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</si>
  <si>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</si>
  <si>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</si>
  <si>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</si>
  <si>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</si>
  <si>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</si>
  <si>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</si>
  <si>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</si>
  <si>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</si>
  <si>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</si>
  <si>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</si>
  <si>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</si>
  <si>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</si>
  <si>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</si>
  <si>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</si>
  <si>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</si>
  <si>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</si>
  <si>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</si>
  <si>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</si>
  <si>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</si>
  <si>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</si>
  <si>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</si>
  <si>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</si>
  <si>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</si>
  <si>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</si>
  <si>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</si>
  <si>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</si>
  <si>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</si>
  <si>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</si>
  <si>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</si>
  <si>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</si>
  <si>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</si>
  <si>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</si>
  <si>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</si>
  <si>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</si>
  <si>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</si>
  <si>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</si>
  <si>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</si>
  <si>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</si>
  <si>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</si>
  <si>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</si>
  <si>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</si>
  <si>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</si>
  <si>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</si>
  <si>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</si>
  <si>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</si>
  <si>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</si>
  <si>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</si>
  <si>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</si>
  <si>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</si>
  <si>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</si>
  <si>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</si>
  <si>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</si>
  <si>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</si>
  <si>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</si>
  <si>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</si>
  <si>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</si>
  <si>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</si>
  <si>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</si>
  <si>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</si>
  <si>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</si>
  <si>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</si>
  <si>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</si>
  <si>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</si>
  <si>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</si>
  <si>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</si>
  <si>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</si>
  <si>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</si>
  <si>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</si>
  <si>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</si>
  <si>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</si>
  <si>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</si>
  <si>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</si>
  <si>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</si>
  <si>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</si>
  <si>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</si>
  <si>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</si>
  <si>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</si>
  <si>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</si>
  <si>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</si>
  <si>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</si>
  <si>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</si>
  <si>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</si>
  <si>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</si>
  <si>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</si>
  <si>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</si>
  <si>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</si>
  <si>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</si>
  <si>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</si>
  <si>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</si>
  <si>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</si>
  <si>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</si>
  <si>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</si>
  <si>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</si>
  <si>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</si>
  <si>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</si>
  <si>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</si>
  <si>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</si>
  <si>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</si>
  <si>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</si>
  <si>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</si>
  <si>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</si>
  <si>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</si>
  <si>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</si>
  <si>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</si>
  <si>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</si>
  <si>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</si>
  <si>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</si>
  <si>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</si>
  <si>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</si>
  <si>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</si>
  <si>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</si>
  <si>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</si>
  <si>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</si>
  <si>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</si>
  <si>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</si>
  <si>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</si>
  <si>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</si>
  <si>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</si>
  <si>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</si>
  <si>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</si>
  <si>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</si>
  <si>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</si>
  <si>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</si>
  <si>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</si>
  <si>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</si>
  <si>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</si>
  <si>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</si>
  <si>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</si>
  <si>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</si>
  <si>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</si>
  <si>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</si>
  <si>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</si>
  <si>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</si>
  <si>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</si>
  <si>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</si>
  <si>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</si>
  <si>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</si>
  <si>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</si>
  <si>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</si>
  <si>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</si>
  <si>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</si>
  <si>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</si>
  <si>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</si>
  <si>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</si>
  <si>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</si>
  <si>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</si>
  <si>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</si>
  <si>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</si>
  <si>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</si>
  <si>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</si>
  <si>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</si>
  <si>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</si>
  <si>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</si>
  <si>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</si>
  <si>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</si>
  <si>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</si>
  <si>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</si>
  <si>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</si>
  <si>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</si>
  <si>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</si>
  <si>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</si>
  <si>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</si>
  <si>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</si>
  <si>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</si>
  <si>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</si>
  <si>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</si>
  <si>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</si>
  <si>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</si>
  <si>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</si>
  <si>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</si>
  <si>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</si>
  <si>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</si>
  <si>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</si>
  <si>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</si>
  <si>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</si>
  <si>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</si>
  <si>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</si>
  <si>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</si>
  <si>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</si>
  <si>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</si>
  <si>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</si>
  <si>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</si>
  <si>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</si>
  <si>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</si>
  <si>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</si>
  <si>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</si>
  <si>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</si>
  <si>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</si>
  <si>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</si>
  <si>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</si>
  <si>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</si>
  <si>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</si>
  <si>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</si>
  <si>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</si>
  <si>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</si>
  <si>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</si>
  <si>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</si>
  <si>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</si>
  <si>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</si>
  <si>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</si>
  <si>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</si>
  <si>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</si>
  <si>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</si>
  <si>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</si>
  <si>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</si>
  <si>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</si>
  <si>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</si>
  <si>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</si>
  <si>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</si>
  <si>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</si>
  <si>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</si>
  <si>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</si>
  <si>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</si>
  <si>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</si>
  <si>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</si>
  <si>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</si>
  <si>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</si>
  <si>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</si>
  <si>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</si>
  <si>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</si>
  <si>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</si>
  <si>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</si>
  <si>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</si>
  <si>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</si>
  <si>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</si>
  <si>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</si>
  <si>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</si>
  <si>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</si>
  <si>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</si>
  <si>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</si>
  <si>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</si>
  <si>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</si>
  <si>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</si>
  <si>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</si>
  <si>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</si>
  <si>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</si>
  <si>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</si>
  <si>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</si>
  <si>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</si>
  <si>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</si>
  <si>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</si>
  <si>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</si>
  <si>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</si>
  <si>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</si>
  <si>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</si>
  <si>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</si>
  <si>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</si>
  <si>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</si>
  <si>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</si>
  <si>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</si>
  <si>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</si>
  <si>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</si>
  <si>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</si>
  <si>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</si>
  <si>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</si>
  <si>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</si>
  <si>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</si>
  <si>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</si>
  <si>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</si>
  <si>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</si>
  <si>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</si>
  <si>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</si>
  <si>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</si>
  <si>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</si>
  <si>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</si>
  <si>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</si>
  <si>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</si>
  <si>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</si>
  <si>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</si>
  <si>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</si>
  <si>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</si>
  <si>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</si>
  <si>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</si>
  <si>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</si>
  <si>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</si>
  <si>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</si>
  <si>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</si>
  <si>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</si>
  <si>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</si>
  <si>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</si>
  <si>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</si>
  <si>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</si>
  <si>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</si>
  <si>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</si>
  <si>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</si>
  <si>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</si>
  <si>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</si>
  <si>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</si>
  <si>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</si>
  <si>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</si>
  <si>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</si>
  <si>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</si>
  <si>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</si>
  <si>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</si>
  <si>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</si>
  <si>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</si>
  <si>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</si>
  <si>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</si>
  <si>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</si>
  <si>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</si>
  <si>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</si>
  <si>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</si>
  <si>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</si>
  <si>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</si>
  <si>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</si>
  <si>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</si>
  <si>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</si>
  <si>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</si>
  <si>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</si>
  <si>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</si>
  <si>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</si>
  <si>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</si>
  <si>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</si>
  <si>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</si>
  <si>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</si>
  <si>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</si>
  <si>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</si>
  <si>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</si>
  <si>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</si>
  <si>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</si>
  <si>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</si>
  <si>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</si>
  <si>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</si>
  <si>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</si>
  <si>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</si>
  <si>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</si>
  <si>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</si>
  <si>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</si>
  <si>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</si>
  <si>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</si>
  <si>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</si>
  <si>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</si>
  <si>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</si>
  <si>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</si>
  <si>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</si>
  <si>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</si>
  <si>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</si>
  <si>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</si>
  <si>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</si>
  <si>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</si>
  <si>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</si>
  <si>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</si>
  <si>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</si>
  <si>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</si>
  <si>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</si>
  <si>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</si>
  <si>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</si>
  <si>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</si>
  <si>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</si>
  <si>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</si>
  <si>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</si>
  <si>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</si>
  <si>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</si>
  <si>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</si>
  <si>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</si>
  <si>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</si>
  <si>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</si>
  <si>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</si>
  <si>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</si>
  <si>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</si>
  <si>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</si>
  <si>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</si>
  <si>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</si>
  <si>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</si>
  <si>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</si>
  <si>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</si>
  <si>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</si>
  <si>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</si>
  <si>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</si>
  <si>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</si>
  <si>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</si>
  <si>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</si>
  <si>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</si>
  <si>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</si>
  <si>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</si>
  <si>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</si>
  <si>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</si>
  <si>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</si>
  <si>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</si>
  <si>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</si>
  <si>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</si>
  <si>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</si>
  <si>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</si>
  <si>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</si>
  <si>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</si>
  <si>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</si>
  <si>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</si>
  <si>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</si>
  <si>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</si>
  <si>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</si>
  <si>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</si>
  <si>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</si>
  <si>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</si>
  <si>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</si>
  <si>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</si>
  <si>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</si>
  <si>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</si>
  <si>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</si>
  <si>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</si>
  <si>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</si>
  <si>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</si>
  <si>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</si>
  <si>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</si>
  <si>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</si>
  <si>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</si>
  <si>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</si>
  <si>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</si>
  <si>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</si>
  <si>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</si>
  <si>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</si>
  <si>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</si>
  <si>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</si>
  <si>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</si>
  <si>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</si>
  <si>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</si>
  <si>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</si>
  <si>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</si>
  <si>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</si>
  <si>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</si>
  <si>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</si>
  <si>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</si>
  <si>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</si>
  <si>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</si>
  <si>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</si>
  <si>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</si>
  <si>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</si>
  <si>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</si>
  <si>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</si>
  <si>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</si>
  <si>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</si>
  <si>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</si>
  <si>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</si>
  <si>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</si>
  <si>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</si>
  <si>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</si>
  <si>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</si>
  <si>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</si>
  <si>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</si>
  <si>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</si>
  <si>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</si>
  <si>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</si>
  <si>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</si>
  <si>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</si>
  <si>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</si>
  <si>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</si>
  <si>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</si>
  <si>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</si>
  <si>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</si>
  <si>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</si>
  <si>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</si>
  <si>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</si>
  <si>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</si>
  <si>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</si>
  <si>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</si>
  <si>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</si>
  <si>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</si>
  <si>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</si>
  <si>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</si>
  <si>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</si>
  <si>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</si>
  <si>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</si>
  <si>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</si>
  <si>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</si>
  <si>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</si>
  <si>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</si>
  <si>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</si>
  <si>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</si>
  <si>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</si>
  <si>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</si>
  <si>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</si>
  <si>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</si>
  <si>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</si>
  <si>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</si>
  <si>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</si>
  <si>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</si>
  <si>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</si>
  <si>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</si>
  <si>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</si>
  <si>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</si>
  <si>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</si>
  <si>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</si>
  <si>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</si>
  <si>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</si>
  <si>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</si>
  <si>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</si>
  <si>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</si>
  <si>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</si>
  <si>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</si>
  <si>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</si>
  <si>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</si>
  <si>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</si>
  <si>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</si>
  <si>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</si>
  <si>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</si>
  <si>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</si>
  <si>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</si>
  <si>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</si>
  <si>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</si>
  <si>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</si>
  <si>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</si>
  <si>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</si>
  <si>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</si>
  <si>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</si>
  <si>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</si>
  <si>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</si>
  <si>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</si>
  <si>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</si>
  <si>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</si>
  <si>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</si>
  <si>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</si>
  <si>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</si>
  <si>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</si>
  <si>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</si>
  <si>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</si>
  <si>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</si>
  <si>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</si>
  <si>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</si>
  <si>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</si>
  <si>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</si>
  <si>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</si>
  <si>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</si>
  <si>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</si>
  <si>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</si>
  <si>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</si>
  <si>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</si>
  <si>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</si>
  <si>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</si>
  <si>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</si>
  <si>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</si>
  <si>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</si>
  <si>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</si>
  <si>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</si>
  <si>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</si>
  <si>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</si>
  <si>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</si>
  <si>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</si>
  <si>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</si>
  <si>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</si>
  <si>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</si>
  <si>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</si>
  <si>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</si>
  <si>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</si>
  <si>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</si>
  <si>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</si>
  <si>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</si>
  <si>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</si>
  <si>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</si>
  <si>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</si>
  <si>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</si>
  <si>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</si>
  <si>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</si>
  <si>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</si>
  <si>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</si>
  <si>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</si>
  <si>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</si>
  <si>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</si>
  <si>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</si>
  <si>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</si>
  <si>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</si>
  <si>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</si>
  <si>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</si>
  <si>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</si>
  <si>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</si>
  <si>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</si>
  <si>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</si>
  <si>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</si>
  <si>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</si>
  <si>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</si>
  <si>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</si>
  <si>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</si>
  <si>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</si>
  <si>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</si>
  <si>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</si>
  <si>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</si>
  <si>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</si>
  <si>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</si>
  <si>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</si>
  <si>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</si>
  <si>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</si>
  <si>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</si>
  <si>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</si>
  <si>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</si>
  <si>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</si>
  <si>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</si>
  <si>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</si>
  <si>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</si>
  <si>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</si>
  <si>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</si>
  <si>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</si>
  <si>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</si>
  <si>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</si>
  <si>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</si>
  <si>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</si>
  <si>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</si>
  <si>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</si>
  <si>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</si>
  <si>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</si>
  <si>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</si>
  <si>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</si>
  <si>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</si>
  <si>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</si>
  <si>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</si>
  <si>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</si>
  <si>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</si>
  <si>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</si>
  <si>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</si>
  <si>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</si>
  <si>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</si>
  <si>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</si>
  <si>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</si>
  <si>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</si>
  <si>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</si>
  <si>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</si>
  <si>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</si>
  <si>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</si>
  <si>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</si>
  <si>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</si>
  <si>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</si>
  <si>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</si>
  <si>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</si>
  <si>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</si>
  <si>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</si>
  <si>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</si>
  <si>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</si>
  <si>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</si>
  <si>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</si>
  <si>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</si>
  <si>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</si>
  <si>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</si>
  <si>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</si>
  <si>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</si>
  <si>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</si>
  <si>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</si>
  <si>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</si>
  <si>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</si>
  <si>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</si>
  <si>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</si>
  <si>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</si>
  <si>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</si>
  <si>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</si>
  <si>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</si>
  <si>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</si>
  <si>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</si>
  <si>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</si>
  <si>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</si>
  <si>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</si>
  <si>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</si>
  <si>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</si>
  <si>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</si>
  <si>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</si>
  <si>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</si>
  <si>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</si>
  <si>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</si>
  <si>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</si>
  <si>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</si>
  <si>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</si>
  <si>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</si>
  <si>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</si>
  <si>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</si>
  <si>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</si>
  <si>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</si>
  <si>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</si>
  <si>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</si>
  <si>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</si>
  <si>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</si>
  <si>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</si>
  <si>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</si>
  <si>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</si>
  <si>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</si>
  <si>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</si>
  <si>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</si>
  <si>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</si>
  <si>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</si>
  <si>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</si>
  <si>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</si>
  <si>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</si>
  <si>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</si>
  <si>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</si>
  <si>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</si>
  <si>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</si>
  <si>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</si>
  <si>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</si>
  <si>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</si>
  <si>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</si>
  <si>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</si>
  <si>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</si>
  <si>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</si>
  <si>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</si>
  <si>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</si>
  <si>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</si>
  <si>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</si>
  <si>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</si>
  <si>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</si>
  <si>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</si>
  <si>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</si>
  <si>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</si>
  <si>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</si>
  <si>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</si>
  <si>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</si>
  <si>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</si>
  <si>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</si>
  <si>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</si>
  <si>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</si>
  <si>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</si>
  <si>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</si>
  <si>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</si>
  <si>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</si>
  <si>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</si>
  <si>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</si>
  <si>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</si>
  <si>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</si>
  <si>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</si>
  <si>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</si>
  <si>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</si>
  <si>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</si>
  <si>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</si>
  <si>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</si>
  <si>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</si>
  <si>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</si>
  <si>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</si>
  <si>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</si>
  <si>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</si>
  <si>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</si>
  <si>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</si>
  <si>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</si>
  <si>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</si>
  <si>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</si>
  <si>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</si>
  <si>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</si>
  <si>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</si>
  <si>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</si>
  <si>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</si>
  <si>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</si>
  <si>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</si>
  <si>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</si>
  <si>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</si>
  <si>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</si>
  <si>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</si>
  <si>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</si>
  <si>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</si>
  <si>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</si>
  <si>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</si>
  <si>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</si>
  <si>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</si>
  <si>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</si>
  <si>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</si>
  <si>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</si>
  <si>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</si>
  <si>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</si>
  <si>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</si>
  <si>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</si>
  <si>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</si>
  <si>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</si>
  <si>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</si>
  <si>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</si>
  <si>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</si>
  <si>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</si>
  <si>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</si>
  <si>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</si>
  <si>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</si>
  <si>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</si>
  <si>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</si>
  <si>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</si>
  <si>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</si>
  <si>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</si>
  <si>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</si>
  <si>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</si>
  <si>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</si>
  <si>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</si>
  <si>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</si>
  <si>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</si>
  <si>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</si>
  <si>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</si>
  <si>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</si>
  <si>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</si>
  <si>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</si>
  <si>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</si>
  <si>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</si>
  <si>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</si>
  <si>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</si>
  <si>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</si>
  <si>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</si>
  <si>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</si>
  <si>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</si>
  <si>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</si>
  <si>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</si>
  <si>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</si>
  <si>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</si>
  <si>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</si>
  <si>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</si>
  <si>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</si>
  <si>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</si>
  <si>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</si>
  <si>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</si>
  <si>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</si>
  <si>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</si>
  <si>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</si>
  <si>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</si>
  <si>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</si>
  <si>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</si>
  <si>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</si>
  <si>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</si>
  <si>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</si>
  <si>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</si>
  <si>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</si>
  <si>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</si>
  <si>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</si>
  <si>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</si>
  <si>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</si>
  <si>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</si>
  <si>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</si>
  <si>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</si>
  <si>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</si>
  <si>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</si>
  <si>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</si>
  <si>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</si>
  <si>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</si>
  <si>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</si>
  <si>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</si>
  <si>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</si>
  <si>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</si>
  <si>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</si>
  <si>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</si>
  <si>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</si>
  <si>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</si>
  <si>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</si>
  <si>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</si>
  <si>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</si>
  <si>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</si>
  <si>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</si>
  <si>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</si>
  <si>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</si>
  <si>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</si>
  <si>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</si>
  <si>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</si>
  <si>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</si>
  <si>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</si>
  <si>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</si>
  <si>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</si>
  <si>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</si>
  <si>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</si>
  <si>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</si>
  <si>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</si>
  <si>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</si>
  <si>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</si>
  <si>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</si>
  <si>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</si>
  <si>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</si>
  <si>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</si>
  <si>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</si>
  <si>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</si>
  <si>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</si>
  <si>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</si>
  <si>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</si>
  <si>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</si>
  <si>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</si>
  <si>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</si>
  <si>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</si>
  <si>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</si>
  <si>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</si>
  <si>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</si>
  <si>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</si>
  <si>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</si>
  <si>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</si>
  <si>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</si>
  <si>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</si>
  <si>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</si>
  <si>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</si>
  <si>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</si>
  <si>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</si>
  <si>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</si>
  <si>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</si>
  <si>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</si>
  <si>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</si>
  <si>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</si>
  <si>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</si>
  <si>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</si>
  <si>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</si>
  <si>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</si>
  <si>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</si>
  <si>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</si>
  <si>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</si>
  <si>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</si>
  <si>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</si>
  <si>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</si>
  <si>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</si>
  <si>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</si>
  <si>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</si>
  <si>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</si>
  <si>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</si>
  <si>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</si>
  <si>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</si>
  <si>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</si>
  <si>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</si>
  <si>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</si>
  <si>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</si>
  <si>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</si>
  <si>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</si>
  <si>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</si>
  <si>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</si>
  <si>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</si>
  <si>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</si>
  <si>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</si>
  <si>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</si>
  <si>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</si>
  <si>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</si>
  <si>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</si>
  <si>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</si>
  <si>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</si>
  <si>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</si>
  <si>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</si>
  <si>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</si>
  <si>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</si>
  <si>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</si>
  <si>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</si>
  <si>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</si>
  <si>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</si>
  <si>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</si>
  <si>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</si>
  <si>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</si>
  <si>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</si>
  <si>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</si>
  <si>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</si>
  <si>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</si>
  <si>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</si>
  <si>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</si>
  <si>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</si>
  <si>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</si>
  <si>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</si>
  <si>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</si>
  <si>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</si>
  <si>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</si>
  <si>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</si>
  <si>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</si>
  <si>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</si>
  <si>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</si>
  <si>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</si>
  <si>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</si>
  <si>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</si>
  <si>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</si>
  <si>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</si>
  <si>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</si>
  <si>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</si>
  <si>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</si>
  <si>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</si>
  <si>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</si>
  <si>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</si>
  <si>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</si>
  <si>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</si>
  <si>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</si>
  <si>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</si>
  <si>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</si>
  <si>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</si>
  <si>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</si>
  <si>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</si>
  <si>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</si>
  <si>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</si>
  <si>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</si>
  <si>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</si>
  <si>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</si>
  <si>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</si>
  <si>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</si>
  <si>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</si>
  <si>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</si>
  <si>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</si>
  <si>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</si>
  <si>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</si>
  <si>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</si>
  <si>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</si>
  <si>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</si>
  <si>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</si>
  <si>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</si>
  <si>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</si>
  <si>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</si>
  <si>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</si>
  <si>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</si>
  <si>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</si>
  <si>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</si>
  <si>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</si>
  <si>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</si>
  <si>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</si>
  <si>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</si>
  <si>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</si>
  <si>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</si>
  <si>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</si>
  <si>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</si>
  <si>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</si>
  <si>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</si>
  <si>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</si>
  <si>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</si>
  <si>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</si>
  <si>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</si>
  <si>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</si>
  <si>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</si>
  <si>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</si>
  <si>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</si>
  <si>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</si>
  <si>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</si>
  <si>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</si>
  <si>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</si>
  <si>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</si>
  <si>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</si>
  <si>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</si>
  <si>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</si>
  <si>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</si>
  <si>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</si>
  <si>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</si>
  <si>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</si>
  <si>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</si>
  <si>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</si>
  <si>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</si>
  <si>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</si>
  <si>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</si>
  <si>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</si>
  <si>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</si>
  <si>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</si>
  <si>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</si>
  <si>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</si>
  <si>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</si>
  <si>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</si>
  <si>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</si>
  <si>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</si>
  <si>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</si>
  <si>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</si>
  <si>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</si>
  <si>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</si>
  <si>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</si>
  <si>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</si>
  <si>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</si>
  <si>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</si>
  <si>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</si>
  <si>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</si>
  <si>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</si>
  <si>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</si>
  <si>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</si>
  <si>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</si>
  <si>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</si>
  <si>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</si>
  <si>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</si>
  <si>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</si>
  <si>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</si>
  <si>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</si>
  <si>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</si>
  <si>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</si>
  <si>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</si>
  <si>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</si>
  <si>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</si>
  <si>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</si>
  <si>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</si>
  <si>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</si>
  <si>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</si>
  <si>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</si>
  <si>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</si>
  <si>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</si>
  <si>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</si>
  <si>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</si>
  <si>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</si>
  <si>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</si>
  <si>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</si>
  <si>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</si>
  <si>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</si>
  <si>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</si>
  <si>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</si>
  <si>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</si>
  <si>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</si>
  <si>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</si>
  <si>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</si>
  <si>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</si>
  <si>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</si>
  <si>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</si>
  <si>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</si>
  <si>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</si>
  <si>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</si>
  <si>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</si>
  <si>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</si>
  <si>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</si>
  <si>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</si>
  <si>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</si>
  <si>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</si>
  <si>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</si>
  <si>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</si>
  <si>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</si>
  <si>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</si>
  <si>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</si>
  <si>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</si>
  <si>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</si>
  <si>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</si>
  <si>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</si>
  <si>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</si>
  <si>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</si>
  <si>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</si>
  <si>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</si>
  <si>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</si>
  <si>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</si>
  <si>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</si>
  <si>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</si>
  <si>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</si>
  <si>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</si>
  <si>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</si>
  <si>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</si>
  <si>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</si>
  <si>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</si>
  <si>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</si>
  <si>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</si>
  <si>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</si>
  <si>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</si>
  <si>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</si>
  <si>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</si>
  <si>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</si>
  <si>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</si>
  <si>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</si>
  <si>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</si>
  <si>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</si>
  <si>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</si>
  <si>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</si>
  <si>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</si>
  <si>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</si>
  <si>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</si>
  <si>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</si>
  <si>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</si>
  <si>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</si>
  <si>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</si>
  <si>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</si>
  <si>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</si>
  <si>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</si>
  <si>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</si>
  <si>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</si>
  <si>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</si>
  <si>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</si>
  <si>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</si>
  <si>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</si>
  <si>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</si>
  <si>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</si>
  <si>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</si>
  <si>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</si>
  <si>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</si>
  <si>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</si>
  <si>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</si>
  <si>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</si>
  <si>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</si>
  <si>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</si>
  <si>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</si>
  <si>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</si>
  <si>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</si>
  <si>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</si>
  <si>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</si>
  <si>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</si>
  <si>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</si>
  <si>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</si>
  <si>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</si>
  <si>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</si>
  <si>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</si>
  <si>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</si>
  <si>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</si>
  <si>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</si>
  <si>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</si>
  <si>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</si>
  <si>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</si>
  <si>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</si>
  <si>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</si>
  <si>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</si>
  <si>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</si>
  <si>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</si>
  <si>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</si>
  <si>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</si>
  <si>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</si>
  <si>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</si>
  <si>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</si>
  <si>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</si>
  <si>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</si>
  <si>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</si>
  <si>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</si>
  <si>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</si>
  <si>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</si>
  <si>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</si>
  <si>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</si>
  <si>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</si>
  <si>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</si>
  <si>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</si>
  <si>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</si>
  <si>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</si>
  <si>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</si>
  <si>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</si>
  <si>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</si>
  <si>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</si>
  <si>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</si>
  <si>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</si>
  <si>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</si>
  <si>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</si>
  <si>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</si>
  <si>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</si>
  <si>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</si>
  <si>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</si>
  <si>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</si>
  <si>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</si>
  <si>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</si>
  <si>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</si>
  <si>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</si>
  <si>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</si>
  <si>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</si>
  <si>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</si>
  <si>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</si>
  <si>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</si>
  <si>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</si>
  <si>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</si>
  <si>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</si>
  <si>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</si>
  <si>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</si>
  <si>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</si>
  <si>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</si>
  <si>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</si>
  <si>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</si>
  <si>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</si>
  <si>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</si>
  <si>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</si>
  <si>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</si>
  <si>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</si>
  <si>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</si>
  <si>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</si>
  <si>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</si>
  <si>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</si>
  <si>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</si>
  <si>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</si>
  <si>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</si>
  <si>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</si>
  <si>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</si>
  <si>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</si>
  <si>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</si>
  <si>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</si>
  <si>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</si>
  <si>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</si>
  <si>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</si>
  <si>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</si>
  <si>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</si>
  <si>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</si>
  <si>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</si>
  <si>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</si>
  <si>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</si>
  <si>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</si>
  <si>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</si>
  <si>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</si>
  <si>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</si>
  <si>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</si>
  <si>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</si>
  <si>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</si>
  <si>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</si>
  <si>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</si>
  <si>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</si>
  <si>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</si>
  <si>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</si>
  <si>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</si>
  <si>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</si>
  <si>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</si>
  <si>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</si>
  <si>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</si>
  <si>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</si>
  <si>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</si>
  <si>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</si>
  <si>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</si>
  <si>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</si>
  <si>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</si>
  <si>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</si>
  <si>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</si>
  <si>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</si>
  <si>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</si>
  <si>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</si>
  <si>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</si>
  <si>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</si>
  <si>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</si>
  <si>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</si>
  <si>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</si>
  <si>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</si>
  <si>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</si>
  <si>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</si>
  <si>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</si>
  <si>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</si>
  <si>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</si>
  <si>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</si>
  <si>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</si>
  <si>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</si>
  <si>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</si>
  <si>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</si>
  <si>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</si>
  <si>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</si>
  <si>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</si>
  <si>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</si>
  <si>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</si>
  <si>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</si>
  <si>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</si>
  <si>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</si>
  <si>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</si>
  <si>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</si>
  <si>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</si>
  <si>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</si>
  <si>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</si>
  <si>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</si>
  <si>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</si>
  <si>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</si>
  <si>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</si>
  <si>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</si>
  <si>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</si>
  <si>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</si>
  <si>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</si>
  <si>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</si>
  <si>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</si>
  <si>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</si>
  <si>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</si>
  <si>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</si>
  <si>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</si>
  <si>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</si>
  <si>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</si>
  <si>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</si>
  <si>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</si>
  <si>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</si>
  <si>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</si>
  <si>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</si>
  <si>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</si>
  <si>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</si>
  <si>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</si>
  <si>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</si>
  <si>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</si>
  <si>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</si>
  <si>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</si>
  <si>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</si>
  <si>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</si>
  <si>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</si>
  <si>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</si>
  <si>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</si>
  <si>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</si>
  <si>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</si>
  <si>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</si>
  <si>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</si>
  <si>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</si>
  <si>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</si>
  <si>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</si>
  <si>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</si>
  <si>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</si>
  <si>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</si>
  <si>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</si>
  <si>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</si>
  <si>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</si>
  <si>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</si>
  <si>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</si>
  <si>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</si>
  <si>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</si>
  <si>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</si>
  <si>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</si>
  <si>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</si>
  <si>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</si>
  <si>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</si>
  <si>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</si>
  <si>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</si>
  <si>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</si>
  <si>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</si>
  <si>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</si>
  <si>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</si>
  <si>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</si>
  <si>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</si>
  <si>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</si>
  <si>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</si>
  <si>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</si>
  <si>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</si>
  <si>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</si>
  <si>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</si>
  <si>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</si>
  <si>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</si>
  <si>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</si>
  <si>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</si>
  <si>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</si>
  <si>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</si>
  <si>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</si>
  <si>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</si>
  <si>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</si>
  <si>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</si>
  <si>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</si>
  <si>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</si>
  <si>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</si>
  <si>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</si>
  <si>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</si>
  <si>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</si>
  <si>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</si>
  <si>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</si>
  <si>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</si>
  <si>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</si>
  <si>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</si>
  <si>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</si>
  <si>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</si>
  <si>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</si>
  <si>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</si>
  <si>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</si>
  <si>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</si>
  <si>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</si>
  <si>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</si>
  <si>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</si>
  <si>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</si>
  <si>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</si>
  <si>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</si>
  <si>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</si>
  <si>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</si>
  <si>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</si>
  <si>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</si>
  <si>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</si>
  <si>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</si>
  <si>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</si>
  <si>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</si>
  <si>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</si>
  <si>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</si>
  <si>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</si>
  <si>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</si>
  <si>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</si>
  <si>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</si>
  <si>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</si>
  <si>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</si>
  <si>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</si>
  <si>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</si>
  <si>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</si>
  <si>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</si>
  <si>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</si>
  <si>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</si>
  <si>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</si>
  <si>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</si>
  <si>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</si>
  <si>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</si>
  <si>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</si>
  <si>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</si>
  <si>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</si>
  <si>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</si>
  <si>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</si>
  <si>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</si>
  <si>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</si>
  <si>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</si>
  <si>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</si>
  <si>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</si>
  <si>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</si>
  <si>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</si>
  <si>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</si>
  <si>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</si>
  <si>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</si>
  <si>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</si>
  <si>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</si>
  <si>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</si>
  <si>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</si>
  <si>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</si>
  <si>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</si>
  <si>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</si>
  <si>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</si>
  <si>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</si>
  <si>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</si>
  <si>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</si>
  <si>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</si>
  <si>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</si>
  <si>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</si>
  <si>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</si>
  <si>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</si>
  <si>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</si>
  <si>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</si>
  <si>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</si>
  <si>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</si>
  <si>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</si>
  <si>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</si>
  <si>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</si>
  <si>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</si>
  <si>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</si>
  <si>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</si>
  <si>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</si>
  <si>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</si>
  <si>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</si>
  <si>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</si>
  <si>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</si>
  <si>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</si>
  <si>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</si>
  <si>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</si>
  <si>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</si>
  <si>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</si>
  <si>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</si>
  <si>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</si>
  <si>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</si>
  <si>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</si>
  <si>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</si>
  <si>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</si>
  <si>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</si>
  <si>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</si>
  <si>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</si>
  <si>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</si>
  <si>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</si>
  <si>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</si>
  <si>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</si>
  <si>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</si>
  <si>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</si>
  <si>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</si>
  <si>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</si>
  <si>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</si>
  <si>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</si>
  <si>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</si>
  <si>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</si>
  <si>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</si>
  <si>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</si>
  <si>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</si>
  <si>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</si>
  <si>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</si>
  <si>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</si>
  <si>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</si>
  <si>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</si>
  <si>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</si>
  <si>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</si>
  <si>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</si>
  <si>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</si>
  <si>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</si>
  <si>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</si>
  <si>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</si>
  <si>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</si>
  <si>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</si>
  <si>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</si>
  <si>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</si>
  <si>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</si>
  <si>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</si>
  <si>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</si>
  <si>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</si>
  <si>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</si>
  <si>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</si>
  <si>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</si>
  <si>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</si>
  <si>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</si>
  <si>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</si>
  <si>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</si>
  <si>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</si>
  <si>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</si>
  <si>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</si>
  <si>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</si>
  <si>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</si>
  <si>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</si>
  <si>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</si>
  <si>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</si>
  <si>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</si>
  <si>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</si>
  <si>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</si>
  <si>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</si>
  <si>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</si>
  <si>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</si>
  <si>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</si>
  <si>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</si>
  <si>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</si>
  <si>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</si>
  <si>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</si>
  <si>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</si>
  <si>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</si>
  <si>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</si>
  <si>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</si>
  <si>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</si>
  <si>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</si>
  <si>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</si>
  <si>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</si>
  <si>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</si>
  <si>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</si>
  <si>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</si>
  <si>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</si>
  <si>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</si>
  <si>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</si>
  <si>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</si>
  <si>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</si>
  <si>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</si>
  <si>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</si>
  <si>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</si>
  <si>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</si>
  <si>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</si>
  <si>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</si>
  <si>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</si>
  <si>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</si>
  <si>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</si>
  <si>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</si>
  <si>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</si>
  <si>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</si>
  <si>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</si>
  <si>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</si>
  <si>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</si>
  <si>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</si>
  <si>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</si>
  <si>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</si>
  <si>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</si>
  <si>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</si>
  <si>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</si>
  <si>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</si>
  <si>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</si>
  <si>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</si>
  <si>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</si>
  <si>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</si>
  <si>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</si>
  <si>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</si>
  <si>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</si>
  <si>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</si>
  <si>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</si>
  <si>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</si>
  <si>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</si>
  <si>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</si>
  <si>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</si>
  <si>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</si>
  <si>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</si>
  <si>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</si>
  <si>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</si>
  <si>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</si>
  <si>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</si>
  <si>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</si>
  <si>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</si>
  <si>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</si>
  <si>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</si>
  <si>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</si>
  <si>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</si>
  <si>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</si>
  <si>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</si>
  <si>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</si>
  <si>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</si>
  <si>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</si>
  <si>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</si>
  <si>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</si>
  <si>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</si>
  <si>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</si>
  <si>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</si>
  <si>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</si>
  <si>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</si>
  <si>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</si>
  <si>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</si>
  <si>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</si>
  <si>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</si>
  <si>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</si>
  <si>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</si>
  <si>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</si>
  <si>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</si>
  <si>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</si>
  <si>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</si>
  <si>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</si>
  <si>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</si>
  <si>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</si>
  <si>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</si>
  <si>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</si>
  <si>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</si>
  <si>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</si>
  <si>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</si>
  <si>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</si>
  <si>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</si>
  <si>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</si>
  <si>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</si>
  <si>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</si>
  <si>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</si>
  <si>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</si>
  <si>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</si>
  <si>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</si>
  <si>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</si>
  <si>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</si>
  <si>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</si>
  <si>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</si>
  <si>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</si>
  <si>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</si>
  <si>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</si>
  <si>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</si>
  <si>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</si>
  <si>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</si>
  <si>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</si>
  <si>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</si>
  <si>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</si>
  <si>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</si>
  <si>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</si>
  <si>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</si>
  <si>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</si>
  <si>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</si>
  <si>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</si>
  <si>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</si>
  <si>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</si>
  <si>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</si>
  <si>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</si>
  <si>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</si>
  <si>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</si>
  <si>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</si>
  <si>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</si>
  <si>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</si>
  <si>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</si>
  <si>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</si>
  <si>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</si>
  <si>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</si>
  <si>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</si>
  <si>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</si>
  <si>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</si>
  <si>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</si>
  <si>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</si>
  <si>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</si>
  <si>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</si>
  <si>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</si>
  <si>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</si>
  <si>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</si>
  <si>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</si>
  <si>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</si>
  <si>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</si>
  <si>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</si>
  <si>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</si>
  <si>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</si>
  <si>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</si>
  <si>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</si>
  <si>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</si>
  <si>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</si>
  <si>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</si>
  <si>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</si>
  <si>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</si>
  <si>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</si>
  <si>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</si>
  <si>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</si>
  <si>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</si>
  <si>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</si>
  <si>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</si>
  <si>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</si>
  <si>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</si>
  <si>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</si>
  <si>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</si>
  <si>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</si>
  <si>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</si>
  <si>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</si>
  <si>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</si>
  <si>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</si>
  <si>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</si>
  <si>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</si>
  <si>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</si>
  <si>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</si>
  <si>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</si>
  <si>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</si>
  <si>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</si>
  <si>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</si>
  <si>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</si>
  <si>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</si>
  <si>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</si>
  <si>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</si>
  <si>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</si>
  <si>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</si>
  <si>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</si>
  <si>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</si>
  <si>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</si>
  <si>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</si>
  <si>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</si>
  <si>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</si>
  <si>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</si>
  <si>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</si>
  <si>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</si>
  <si>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</si>
  <si>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</si>
  <si>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</si>
  <si>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</si>
  <si>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</si>
  <si>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</si>
  <si>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</si>
  <si>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</si>
  <si>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</si>
  <si>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</si>
  <si>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</si>
  <si>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</si>
  <si>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</si>
  <si>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</si>
  <si>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</si>
  <si>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</si>
  <si>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</si>
  <si>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</si>
  <si>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</si>
  <si>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</si>
  <si>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</si>
  <si>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</si>
  <si>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</si>
  <si>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</si>
  <si>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</si>
  <si>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</si>
  <si>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</si>
  <si>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</si>
  <si>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</si>
  <si>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</si>
  <si>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</si>
  <si>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</si>
  <si>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</si>
  <si>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</si>
  <si>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</si>
  <si>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</si>
  <si>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</si>
  <si>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</si>
  <si>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</si>
  <si>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</si>
  <si>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</si>
  <si>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</si>
  <si>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</si>
  <si>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</si>
  <si>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</si>
  <si>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</si>
  <si>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</si>
  <si>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</si>
  <si>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</si>
  <si>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</si>
  <si>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</si>
  <si>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</si>
  <si>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</si>
  <si>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</si>
  <si>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</si>
  <si>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</si>
  <si>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</si>
  <si>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</si>
  <si>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</si>
  <si>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</si>
  <si>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</si>
  <si>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</si>
  <si>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</si>
  <si>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</si>
  <si>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</si>
  <si>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</si>
  <si>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</si>
  <si>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</si>
  <si>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</si>
  <si>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</si>
  <si>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</si>
  <si>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</si>
  <si>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</si>
  <si>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</si>
  <si>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</si>
  <si>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</si>
  <si>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</si>
  <si>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</si>
  <si>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</si>
  <si>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</si>
  <si>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</si>
  <si>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</si>
  <si>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</si>
  <si>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</si>
  <si>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</si>
  <si>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</si>
  <si>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</si>
  <si>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</si>
  <si>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</si>
  <si>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</si>
  <si>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</si>
  <si>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</si>
  <si>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</si>
  <si>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</si>
  <si>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</si>
  <si>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</si>
  <si>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</si>
  <si>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</si>
  <si>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</si>
  <si>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</si>
  <si>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</si>
  <si>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</si>
  <si>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</si>
  <si>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</si>
  <si>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</si>
  <si>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</si>
  <si>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</si>
  <si>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</si>
  <si>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</si>
  <si>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</si>
  <si>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</si>
  <si>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</si>
  <si>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</si>
  <si>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</si>
  <si>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</si>
  <si>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</si>
  <si>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</si>
  <si>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</si>
  <si>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</si>
  <si>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</si>
  <si>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</si>
  <si>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</si>
  <si>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</si>
  <si>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</si>
  <si>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</si>
  <si>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</si>
  <si>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</si>
  <si>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</si>
  <si>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</si>
  <si>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</si>
  <si>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</si>
  <si>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</si>
  <si>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</si>
  <si>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</si>
  <si>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</si>
  <si>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</si>
  <si>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</si>
  <si>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</si>
  <si>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</si>
  <si>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</si>
  <si>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</si>
  <si>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</si>
  <si>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</si>
  <si>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</si>
  <si>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</si>
  <si>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</si>
  <si>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</si>
  <si>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</si>
  <si>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</si>
  <si>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</si>
  <si>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</si>
  <si>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</si>
  <si>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</si>
  <si>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</si>
  <si>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</si>
  <si>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</si>
  <si>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</si>
  <si>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</si>
  <si>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</si>
  <si>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</si>
  <si>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</si>
  <si>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</si>
  <si>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</si>
  <si>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</si>
  <si>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</si>
  <si>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</si>
  <si>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</si>
  <si>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</si>
  <si>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</si>
  <si>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</si>
  <si>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</si>
  <si>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</si>
  <si>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</si>
  <si>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</si>
  <si>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</si>
  <si>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</si>
  <si>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</si>
  <si>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</si>
  <si>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</si>
  <si>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</si>
  <si>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</si>
  <si>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</si>
  <si>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</si>
  <si>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</si>
  <si>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</si>
  <si>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</si>
  <si>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</si>
  <si>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</si>
  <si>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</si>
  <si>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</si>
  <si>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</si>
  <si>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</si>
  <si>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</si>
  <si>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</si>
  <si>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</si>
  <si>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</si>
  <si>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</si>
  <si>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</si>
  <si>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</si>
  <si>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</si>
  <si>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</si>
  <si>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</si>
  <si>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</si>
  <si>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</si>
  <si>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</si>
  <si>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</si>
  <si>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</si>
  <si>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</si>
  <si>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</si>
  <si>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</si>
  <si>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</si>
  <si>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</si>
  <si>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</si>
  <si>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</si>
  <si>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</si>
  <si>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</si>
  <si>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</si>
  <si>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</si>
  <si>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</si>
  <si>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</si>
  <si>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</si>
  <si>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</si>
  <si>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</si>
  <si>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</si>
  <si>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</si>
  <si>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</si>
  <si>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</si>
  <si>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</si>
  <si>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</si>
  <si>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</si>
  <si>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</si>
  <si>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</si>
  <si>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</si>
  <si>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</si>
  <si>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</si>
  <si>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</si>
  <si>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</si>
  <si>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</si>
  <si>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</si>
  <si>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</si>
  <si>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</si>
  <si>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</si>
  <si>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</si>
  <si>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</si>
  <si>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</si>
  <si>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</si>
  <si>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</si>
  <si>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</si>
  <si>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</si>
  <si>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</si>
  <si>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</si>
  <si>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</si>
  <si>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</si>
  <si>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</si>
  <si>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</si>
  <si>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</si>
  <si>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</si>
  <si>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</si>
  <si>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</si>
  <si>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</si>
  <si>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</si>
  <si>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</si>
  <si>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</si>
  <si>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</si>
  <si>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</si>
  <si>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</si>
  <si>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</si>
  <si>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</si>
  <si>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</si>
  <si>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</si>
  <si>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</si>
  <si>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</si>
  <si>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</si>
  <si>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</si>
  <si>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</si>
  <si>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</si>
  <si>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</si>
  <si>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</si>
  <si>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</si>
  <si>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</si>
  <si>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</si>
  <si>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</si>
  <si>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</si>
  <si>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</si>
  <si>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</si>
  <si>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</si>
  <si>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</si>
  <si>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</si>
  <si>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</si>
  <si>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</si>
  <si>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</si>
  <si>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</si>
  <si>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</si>
  <si>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</si>
  <si>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</si>
  <si>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</si>
  <si>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</si>
  <si>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</si>
  <si>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</si>
  <si>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</si>
  <si>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</si>
  <si>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</si>
  <si>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</si>
  <si>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</si>
  <si>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</si>
  <si>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</si>
  <si>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</si>
  <si>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</si>
  <si>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</si>
  <si>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</si>
  <si>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</si>
  <si>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</si>
  <si>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</si>
  <si>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</si>
  <si>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</si>
  <si>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</si>
  <si>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</si>
  <si>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</si>
  <si>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</si>
  <si>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</si>
  <si>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</si>
  <si>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</si>
  <si>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</si>
  <si>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</si>
  <si>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</si>
  <si>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</si>
  <si>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</si>
  <si>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</si>
  <si>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</si>
  <si>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</si>
  <si>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</si>
  <si>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</si>
  <si>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</si>
  <si>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</si>
  <si>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</si>
  <si>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</si>
  <si>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</si>
  <si>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</si>
  <si>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</si>
  <si>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</si>
  <si>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</si>
  <si>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</si>
  <si>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</si>
  <si>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</si>
  <si>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</si>
  <si>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</si>
  <si>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</si>
  <si>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</si>
  <si>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</si>
  <si>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</si>
  <si>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</si>
  <si>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</si>
  <si>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</si>
  <si>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</si>
  <si>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</si>
  <si>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</si>
  <si>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</si>
  <si>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</si>
  <si>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</si>
  <si>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</si>
  <si>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</si>
  <si>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</si>
  <si>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</si>
  <si>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</si>
  <si>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</si>
  <si>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</si>
  <si>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</si>
  <si>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</si>
  <si>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</si>
  <si>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</si>
  <si>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</si>
  <si>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</si>
  <si>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</si>
  <si>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</si>
  <si>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</si>
  <si>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</si>
  <si>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</si>
  <si>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</si>
  <si>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</si>
  <si>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</si>
  <si>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</si>
  <si>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</si>
  <si>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</si>
  <si>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</si>
  <si>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</si>
  <si>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</si>
  <si>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</si>
  <si>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</si>
  <si>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</si>
  <si>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</si>
  <si>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</si>
  <si>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</si>
  <si>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</si>
  <si>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</si>
  <si>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</si>
  <si>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</si>
  <si>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</si>
  <si>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</si>
  <si>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</si>
  <si>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</si>
  <si>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</si>
  <si>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</si>
  <si>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</si>
  <si>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</si>
  <si>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</si>
  <si>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</si>
  <si>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</si>
  <si>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</si>
  <si>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</si>
  <si>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</si>
  <si>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</si>
  <si>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</si>
  <si>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</si>
  <si>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</si>
  <si>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</si>
  <si>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</si>
  <si>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</si>
  <si>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</si>
  <si>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</si>
  <si>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</si>
  <si>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</si>
  <si>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</si>
  <si>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</si>
  <si>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</si>
  <si>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</si>
  <si>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</si>
  <si>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</si>
  <si>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</si>
  <si>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</si>
  <si>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</si>
  <si>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</si>
  <si>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</si>
  <si>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</si>
  <si>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</si>
  <si>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</si>
  <si>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</si>
  <si>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</si>
  <si>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</si>
  <si>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</si>
  <si>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</si>
  <si>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</si>
  <si>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</si>
  <si>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</si>
  <si>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</si>
  <si>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</si>
  <si>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</si>
  <si>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</si>
  <si>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</si>
  <si>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</si>
  <si>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</si>
  <si>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</si>
  <si>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</si>
  <si>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</si>
  <si>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</si>
  <si>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</si>
  <si>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</si>
  <si>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</si>
  <si>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</si>
  <si>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</si>
  <si>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</si>
  <si>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</si>
  <si>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</si>
  <si>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</si>
  <si>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</si>
  <si>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</si>
  <si>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</si>
  <si>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</si>
  <si>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</si>
  <si>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</si>
  <si>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</si>
  <si>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</si>
  <si>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</si>
  <si>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</si>
  <si>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</si>
  <si>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</si>
  <si>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</si>
  <si>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</si>
  <si>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</si>
  <si>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</si>
  <si>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</si>
  <si>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</si>
  <si>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</si>
  <si>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</si>
  <si>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</si>
  <si>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</si>
  <si>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</si>
  <si>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</si>
  <si>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</si>
  <si>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</si>
  <si>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</si>
  <si>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</si>
  <si>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</si>
  <si>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</si>
  <si>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</si>
  <si>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</si>
  <si>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</si>
  <si>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</si>
  <si>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</si>
  <si>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</si>
  <si>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</si>
  <si>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</si>
  <si>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</si>
  <si>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</si>
  <si>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</si>
  <si>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</si>
  <si>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</si>
  <si>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</si>
  <si>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</si>
  <si>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</si>
  <si>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</si>
  <si>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</si>
  <si>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</si>
  <si>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</si>
  <si>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</si>
  <si>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</si>
  <si>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</si>
  <si>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</si>
  <si>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</si>
  <si>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</si>
  <si>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</si>
  <si>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</si>
  <si>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</si>
  <si>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</si>
  <si>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</si>
  <si>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</si>
  <si>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</si>
  <si>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</si>
  <si>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</si>
  <si>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</si>
  <si>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</si>
  <si>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</si>
  <si>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</si>
  <si>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</si>
  <si>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</si>
  <si>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</si>
  <si>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</si>
  <si>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</si>
  <si>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</si>
  <si>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</si>
  <si>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</si>
  <si>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</si>
  <si>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</si>
  <si>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</si>
  <si>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</si>
  <si>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</si>
  <si>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</si>
  <si>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</si>
  <si>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</si>
  <si>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</si>
  <si>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</si>
  <si>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</si>
  <si>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</si>
  <si>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</si>
  <si>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</si>
  <si>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</si>
  <si>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</si>
  <si>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</si>
  <si>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</si>
  <si>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</si>
  <si>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</si>
  <si>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</si>
  <si>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</si>
  <si>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</si>
  <si>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</si>
  <si>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</si>
  <si>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</si>
  <si>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</si>
  <si>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</si>
  <si>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</si>
  <si>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</si>
  <si>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</si>
  <si>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</si>
  <si>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</si>
  <si>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</si>
  <si>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</si>
  <si>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</si>
  <si>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</si>
  <si>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</si>
  <si>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</si>
  <si>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</si>
  <si>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</si>
  <si>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</si>
  <si>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</si>
  <si>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</si>
  <si>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</si>
  <si>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</si>
  <si>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</si>
  <si>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</si>
  <si>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</si>
  <si>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</si>
  <si>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</si>
  <si>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</si>
  <si>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</si>
  <si>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</si>
  <si>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</si>
  <si>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</si>
  <si>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</si>
  <si>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</si>
  <si>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</si>
  <si>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</si>
  <si>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</si>
  <si>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</si>
  <si>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</si>
  <si>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</si>
  <si>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</si>
  <si>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</si>
  <si>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</si>
  <si>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</si>
  <si>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</si>
  <si>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</si>
  <si>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</si>
  <si>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</si>
  <si>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</si>
  <si>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</si>
  <si>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</si>
  <si>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</si>
  <si>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</si>
  <si>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</si>
  <si>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</si>
  <si>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</si>
  <si>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</si>
  <si>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</si>
  <si>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</si>
  <si>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</si>
  <si>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</si>
  <si>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</si>
  <si>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</si>
  <si>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</si>
  <si>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</si>
  <si>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</si>
  <si>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</si>
  <si>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</si>
  <si>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</si>
  <si>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</si>
  <si>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</si>
  <si>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</si>
  <si>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</si>
  <si>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</si>
  <si>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</si>
  <si>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</si>
  <si>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</si>
  <si>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</si>
  <si>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</si>
  <si>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</si>
  <si>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</si>
  <si>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</si>
  <si>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</si>
  <si>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</si>
  <si>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</si>
  <si>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</si>
  <si>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</si>
  <si>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</si>
  <si>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</si>
  <si>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</si>
  <si>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</si>
  <si>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</si>
  <si>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</si>
  <si>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</si>
  <si>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</si>
  <si>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</si>
  <si>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</si>
  <si>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</si>
  <si>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</si>
  <si>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</si>
  <si>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</si>
  <si>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</si>
  <si>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</si>
  <si>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</si>
  <si>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</si>
  <si>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</si>
  <si>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</si>
  <si>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</si>
  <si>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</si>
  <si>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</si>
  <si>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</si>
  <si>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</si>
  <si>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</si>
  <si>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</si>
  <si>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</si>
  <si>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</si>
  <si>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</si>
  <si>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</si>
  <si>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</si>
  <si>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</si>
  <si>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</si>
  <si>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</si>
  <si>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</si>
  <si>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</si>
  <si>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</si>
  <si>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</si>
  <si>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</si>
  <si>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</si>
  <si>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</si>
  <si>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</si>
  <si>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</si>
  <si>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</si>
  <si>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</si>
  <si>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</si>
  <si>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</si>
  <si>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</si>
  <si>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</si>
  <si>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</si>
  <si>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</si>
  <si>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</si>
  <si>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</si>
  <si>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</si>
  <si>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</si>
  <si>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</si>
  <si>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</si>
  <si>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</si>
  <si>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</si>
  <si>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</si>
  <si>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</si>
  <si>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</si>
  <si>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</si>
  <si>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</si>
  <si>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</si>
  <si>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</si>
  <si>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</si>
  <si>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</si>
  <si>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</si>
  <si>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</si>
  <si>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</si>
  <si>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</si>
  <si>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</si>
  <si>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</si>
  <si>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</si>
  <si>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</si>
  <si>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</si>
  <si>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</si>
  <si>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</si>
  <si>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</si>
  <si>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</si>
  <si>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</si>
  <si>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</si>
  <si>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</si>
  <si>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</si>
  <si>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</si>
  <si>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</si>
  <si>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</si>
  <si>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</si>
  <si>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</si>
  <si>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</si>
  <si>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</si>
  <si>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</si>
  <si>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</si>
  <si>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</si>
  <si>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</si>
  <si>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</si>
  <si>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</si>
  <si>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</si>
  <si>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</si>
  <si>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</si>
  <si>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</si>
  <si>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</si>
  <si>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</si>
  <si>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</si>
  <si>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</si>
  <si>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</si>
  <si>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</si>
  <si>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</si>
  <si>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</si>
  <si>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</si>
  <si>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</si>
  <si>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</si>
  <si>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</si>
  <si>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</si>
  <si>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</si>
  <si>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</si>
  <si>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</si>
  <si>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</si>
  <si>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</si>
  <si>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</si>
  <si>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</si>
  <si>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</si>
  <si>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</si>
  <si>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</si>
  <si>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</si>
  <si>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</si>
  <si>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</si>
  <si>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</si>
  <si>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</si>
  <si>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</si>
  <si>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</si>
  <si>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</si>
  <si>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</si>
  <si>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</si>
  <si>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</si>
  <si>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</si>
  <si>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</si>
  <si>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</si>
  <si>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</si>
  <si>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</si>
  <si>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</si>
  <si>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</si>
  <si>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</si>
  <si>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</si>
  <si>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</si>
  <si>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</si>
  <si>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</si>
  <si>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</si>
  <si>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</si>
  <si>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</si>
  <si>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</si>
  <si>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</si>
  <si>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</si>
  <si>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</si>
  <si>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</si>
  <si>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</si>
  <si>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</si>
  <si>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</si>
  <si>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</si>
  <si>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</si>
  <si>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</si>
  <si>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</si>
  <si>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</si>
  <si>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</si>
  <si>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</si>
  <si>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</si>
  <si>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</si>
  <si>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</si>
  <si>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</si>
  <si>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</si>
  <si>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</si>
  <si>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</si>
  <si>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</si>
  <si>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</si>
  <si>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</si>
  <si>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</si>
  <si>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</si>
  <si>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</si>
  <si>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</si>
  <si>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</si>
  <si>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</si>
  <si>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</si>
  <si>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</si>
  <si>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</si>
  <si>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</si>
  <si>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</si>
  <si>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</si>
  <si>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</si>
  <si>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</si>
  <si>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</si>
  <si>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</si>
  <si>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</si>
  <si>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</si>
  <si>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</si>
  <si>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</si>
  <si>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</si>
  <si>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</si>
  <si>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</si>
  <si>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</si>
  <si>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</si>
  <si>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</si>
  <si>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</si>
  <si>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</si>
  <si>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</si>
  <si>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</si>
  <si>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</si>
  <si>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</si>
  <si>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</si>
  <si>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</si>
  <si>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</si>
  <si>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</si>
  <si>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</si>
  <si>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</si>
  <si>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</si>
  <si>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</si>
  <si>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</si>
  <si>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</si>
  <si>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</si>
  <si>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</si>
  <si>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</si>
  <si>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</si>
  <si>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</si>
  <si>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</si>
  <si>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</si>
  <si>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</si>
  <si>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</si>
  <si>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</si>
  <si>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</si>
  <si>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</si>
  <si>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</si>
  <si>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</si>
  <si>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</si>
  <si>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</si>
  <si>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</si>
  <si>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</si>
  <si>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</si>
  <si>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</si>
  <si>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</si>
  <si>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</si>
  <si>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</si>
  <si>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</si>
  <si>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</si>
  <si>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</si>
  <si>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</si>
  <si>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</si>
  <si>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</si>
  <si>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</si>
  <si>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</si>
  <si>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</si>
  <si>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</si>
  <si>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</si>
  <si>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</si>
  <si>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</si>
  <si>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</si>
  <si>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</si>
  <si>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</si>
  <si>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</si>
  <si>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</si>
  <si>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</si>
  <si>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</si>
  <si>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</si>
  <si>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</si>
  <si>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</si>
  <si>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</si>
  <si>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</si>
  <si>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</si>
  <si>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</si>
  <si>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</si>
  <si>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</si>
  <si>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</si>
  <si>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</si>
  <si>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</si>
  <si>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</si>
  <si>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</si>
  <si>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</si>
  <si>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</si>
  <si>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</si>
  <si>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</si>
  <si>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</si>
  <si>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</si>
  <si>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</si>
  <si>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</si>
  <si>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</si>
  <si>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</si>
  <si>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</si>
  <si>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</si>
  <si>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</si>
  <si>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</si>
  <si>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</si>
  <si>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</si>
  <si>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</si>
  <si>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</si>
  <si>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</si>
  <si>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</si>
  <si>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</si>
  <si>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</si>
  <si>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</si>
  <si>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</si>
  <si>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</si>
  <si>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</si>
  <si>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</si>
  <si>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</si>
  <si>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</si>
  <si>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</si>
  <si>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</si>
  <si>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</si>
  <si>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</si>
  <si>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</si>
  <si>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</si>
  <si>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</si>
  <si>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</si>
  <si>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</si>
  <si>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</si>
  <si>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</si>
  <si>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</si>
  <si>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</si>
  <si>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</si>
  <si>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</si>
  <si>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</si>
  <si>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</si>
  <si>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</si>
  <si>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</si>
  <si>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</si>
  <si>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</si>
  <si>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</si>
  <si>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</si>
  <si>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</si>
  <si>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</si>
  <si>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</si>
  <si>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</si>
  <si>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</si>
  <si>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</si>
  <si>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</si>
  <si>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</si>
  <si>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</si>
  <si>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</si>
  <si>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</si>
  <si>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</si>
  <si>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</si>
  <si>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</si>
  <si>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</si>
  <si>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</si>
  <si>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</si>
  <si>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</si>
  <si>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</si>
  <si>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</si>
  <si>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</si>
  <si>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</si>
  <si>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</si>
  <si>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</si>
  <si>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</si>
  <si>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</si>
  <si>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</si>
  <si>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</si>
  <si>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</si>
  <si>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</si>
  <si>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</si>
  <si>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</si>
  <si>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</si>
  <si>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</si>
  <si>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</si>
  <si>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</si>
  <si>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</si>
  <si>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</si>
  <si>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</si>
  <si>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</si>
  <si>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</si>
  <si>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</si>
  <si>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</si>
  <si>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</si>
  <si>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</si>
  <si>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</si>
  <si>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</si>
  <si>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</si>
  <si>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</si>
  <si>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</si>
  <si>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</si>
  <si>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</si>
  <si>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</si>
  <si>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</si>
  <si>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</si>
  <si>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</si>
  <si>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</si>
  <si>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</si>
  <si>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</si>
  <si>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</si>
  <si>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</si>
  <si>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</si>
  <si>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</si>
  <si>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</si>
  <si>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</si>
  <si>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</si>
  <si>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</si>
  <si>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</si>
  <si>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</si>
  <si>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</si>
  <si>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</si>
  <si>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</si>
  <si>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</si>
  <si>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</si>
  <si>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</si>
  <si>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</si>
  <si>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</si>
  <si>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</si>
  <si>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</si>
  <si>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</si>
  <si>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</si>
  <si>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</si>
  <si>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</si>
  <si>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</si>
  <si>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</si>
  <si>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</si>
  <si>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</si>
  <si>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</si>
  <si>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</si>
  <si>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</si>
  <si>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</si>
  <si>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</si>
  <si>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</si>
  <si>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</si>
  <si>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</si>
  <si>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</si>
  <si>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</si>
  <si>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</si>
  <si>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</si>
  <si>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</si>
  <si>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</si>
  <si>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</si>
  <si>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</si>
  <si>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</si>
  <si>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</si>
  <si>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</si>
  <si>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</si>
  <si>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</si>
  <si>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</si>
  <si>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</si>
  <si>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</si>
  <si>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</si>
  <si>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</si>
  <si>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</si>
  <si>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</si>
  <si>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</si>
  <si>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</si>
  <si>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</si>
  <si>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</si>
  <si>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</si>
  <si>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</si>
  <si>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</si>
  <si>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</si>
  <si>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</si>
  <si>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</si>
  <si>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</si>
  <si>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</si>
  <si>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</si>
  <si>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</si>
  <si>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</si>
  <si>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</si>
  <si>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</si>
  <si>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</si>
  <si>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</si>
  <si>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</si>
  <si>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</si>
  <si>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</si>
  <si>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</si>
  <si>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</si>
  <si>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</si>
  <si>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</si>
  <si>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</si>
  <si>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</si>
  <si>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</si>
  <si>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</si>
  <si>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</si>
  <si>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</si>
  <si>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</si>
  <si>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</si>
  <si>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</si>
  <si>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</si>
  <si>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</si>
  <si>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</si>
  <si>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</si>
  <si>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</si>
  <si>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</si>
  <si>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</si>
  <si>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</si>
  <si>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</si>
  <si>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</si>
  <si>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</si>
  <si>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</si>
  <si>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</si>
  <si>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</si>
  <si>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</si>
  <si>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</si>
  <si>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</si>
  <si>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</si>
  <si>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</si>
  <si>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</si>
  <si>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</si>
  <si>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</si>
  <si>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</si>
  <si>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</si>
  <si>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</si>
  <si>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</si>
  <si>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</si>
  <si>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</si>
  <si>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</si>
  <si>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</si>
  <si>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</si>
  <si>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</si>
  <si>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</si>
  <si>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</si>
  <si>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</si>
  <si>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</si>
  <si>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</si>
  <si>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</si>
  <si>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</si>
  <si>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</si>
  <si>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</si>
  <si>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</si>
  <si>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</si>
  <si>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</si>
  <si>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</si>
  <si>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</si>
  <si>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</si>
  <si>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</si>
  <si>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</si>
  <si>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</si>
  <si>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</si>
  <si>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</si>
  <si>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</si>
  <si>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</si>
  <si>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</si>
  <si>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</si>
  <si>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</si>
  <si>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</si>
  <si>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</si>
  <si>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</si>
  <si>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</si>
  <si>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</si>
  <si>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</si>
  <si>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</si>
  <si>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</si>
  <si>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</si>
  <si>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</si>
  <si>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</si>
  <si>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</si>
  <si>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</si>
  <si>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</si>
  <si>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</si>
  <si>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</si>
  <si>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</si>
  <si>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</si>
  <si>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</si>
  <si>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</si>
  <si>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</si>
  <si>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</si>
  <si>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</si>
  <si>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</si>
  <si>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</si>
  <si>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</si>
  <si>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</si>
  <si>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</si>
  <si>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</si>
  <si>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</si>
  <si>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</si>
  <si>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</si>
  <si>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</si>
  <si>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</si>
  <si>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</si>
  <si>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</si>
  <si>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</si>
  <si>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</si>
  <si>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</si>
  <si>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</si>
  <si>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</si>
  <si>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</si>
  <si>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</si>
  <si>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</si>
  <si>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</si>
  <si>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</si>
  <si>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</si>
  <si>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</si>
  <si>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</si>
  <si>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</si>
  <si>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</si>
  <si>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</si>
  <si>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</si>
  <si>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</si>
  <si>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</si>
  <si>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</si>
  <si>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</si>
  <si>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</si>
  <si>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</si>
  <si>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</si>
  <si>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</si>
  <si>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</si>
  <si>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</si>
  <si>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</si>
  <si>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</si>
  <si>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</si>
  <si>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</si>
  <si>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</si>
  <si>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</si>
  <si>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</si>
  <si>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</si>
  <si>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</si>
  <si>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</si>
  <si>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</si>
  <si>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</si>
  <si>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</si>
  <si>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</si>
  <si>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</si>
  <si>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</si>
  <si>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</si>
  <si>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</si>
  <si>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</si>
  <si>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</si>
  <si>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</si>
  <si>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</si>
  <si>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</si>
  <si>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</si>
  <si>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</si>
  <si>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</si>
  <si>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</si>
  <si>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</si>
  <si>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</si>
  <si>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</si>
  <si>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</si>
  <si>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</si>
  <si>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</si>
  <si>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</si>
  <si>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</si>
  <si>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</si>
  <si>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</si>
  <si>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</si>
  <si>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</si>
  <si>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</si>
  <si>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</si>
  <si>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</si>
  <si>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</si>
  <si>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</si>
  <si>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</si>
  <si>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</si>
  <si>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</si>
  <si>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</si>
  <si>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</si>
  <si>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</si>
  <si>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</si>
  <si>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</si>
  <si>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</si>
  <si>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</si>
  <si>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</si>
  <si>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</si>
  <si>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</si>
  <si>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</si>
  <si>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</si>
  <si>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</si>
  <si>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</si>
  <si>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</si>
  <si>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</si>
  <si>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</si>
  <si>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</si>
  <si>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</si>
  <si>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</si>
  <si>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</si>
  <si>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</si>
  <si>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</si>
  <si>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</si>
  <si>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</si>
  <si>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</si>
  <si>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</si>
  <si>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</si>
  <si>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</si>
  <si>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</si>
  <si>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</si>
  <si>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</si>
  <si>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</si>
  <si>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</si>
  <si>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</si>
  <si>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</si>
  <si>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</si>
  <si>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</si>
  <si>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</si>
  <si>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</si>
  <si>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</si>
  <si>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</si>
  <si>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</si>
  <si>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</si>
  <si>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</si>
  <si>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</si>
  <si>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</si>
  <si>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</si>
  <si>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</si>
  <si>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</si>
  <si>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</si>
  <si>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</si>
  <si>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</si>
  <si>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</si>
  <si>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</si>
  <si>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</si>
  <si>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</si>
  <si>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</si>
  <si>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</si>
  <si>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</si>
  <si>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</si>
  <si>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</si>
  <si>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</si>
  <si>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</si>
  <si>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</si>
  <si>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</si>
  <si>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</si>
  <si>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</si>
  <si>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</si>
  <si>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</si>
  <si>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</si>
  <si>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</si>
  <si>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</si>
  <si>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</si>
  <si>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</si>
  <si>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</si>
  <si>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</si>
  <si>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</si>
  <si>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</si>
  <si>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</si>
  <si>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</si>
  <si>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</si>
  <si>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</si>
  <si>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</si>
  <si>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</si>
  <si>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</si>
  <si>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</si>
  <si>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</si>
  <si>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</si>
  <si>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</si>
  <si>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</si>
  <si>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</si>
  <si>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</si>
  <si>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</si>
  <si>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</si>
  <si>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</si>
  <si>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</si>
  <si>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</si>
  <si>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</si>
  <si>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</si>
  <si>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</si>
  <si>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</si>
  <si>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</si>
  <si>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</si>
  <si>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</si>
  <si>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</si>
  <si>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</si>
  <si>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</si>
  <si>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</si>
  <si>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</si>
  <si>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</si>
  <si>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</si>
  <si>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</si>
  <si>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</si>
  <si>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</si>
  <si>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</si>
  <si>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</si>
  <si>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</si>
  <si>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</si>
  <si>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</si>
  <si>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</si>
  <si>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</si>
  <si>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</si>
  <si>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</si>
  <si>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</si>
  <si>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</si>
  <si>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</si>
  <si>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</si>
  <si>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</si>
  <si>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</si>
  <si>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</si>
  <si>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</si>
  <si>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</si>
  <si>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</si>
  <si>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</si>
  <si>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</si>
  <si>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</si>
  <si>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</si>
  <si>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</si>
  <si>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</si>
  <si>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</si>
  <si>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</si>
  <si>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</si>
  <si>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</si>
  <si>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</si>
  <si>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</si>
  <si>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</si>
  <si>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</si>
  <si>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</si>
  <si>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</si>
  <si>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</si>
  <si>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</si>
  <si>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</si>
  <si>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</si>
  <si>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</si>
  <si>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</si>
  <si>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</si>
  <si>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</si>
  <si>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</si>
  <si>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</si>
  <si>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</si>
  <si>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</si>
  <si>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</si>
  <si>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</si>
  <si>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</si>
  <si>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</si>
  <si>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</si>
  <si>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</si>
  <si>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</si>
  <si>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</si>
  <si>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</si>
  <si>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</si>
  <si>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</si>
  <si>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</si>
  <si>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</si>
  <si>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</si>
  <si>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</si>
  <si>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</si>
  <si>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</si>
  <si>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</si>
  <si>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</si>
  <si>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</si>
  <si>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</si>
  <si>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</si>
  <si>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</si>
  <si>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</si>
  <si>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</si>
  <si>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</si>
  <si>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</si>
  <si>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</si>
  <si>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</si>
  <si>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</si>
  <si>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</si>
  <si>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</si>
  <si>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</si>
  <si>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</si>
  <si>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</si>
  <si>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</si>
  <si>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</si>
  <si>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</si>
  <si>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</si>
  <si>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</si>
  <si>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</si>
  <si>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</si>
  <si>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</si>
  <si>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</si>
  <si>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</si>
  <si>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</si>
  <si>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</si>
  <si>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</si>
  <si>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</si>
  <si>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</si>
  <si>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</si>
  <si>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</si>
  <si>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</si>
  <si>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</si>
  <si>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</si>
  <si>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</si>
  <si>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</si>
  <si>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</si>
  <si>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</si>
  <si>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</si>
  <si>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</si>
  <si>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</si>
  <si>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</si>
  <si>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</si>
  <si>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</si>
  <si>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</si>
  <si>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</si>
  <si>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</si>
  <si>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</si>
  <si>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</si>
  <si>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</si>
  <si>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</si>
  <si>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</si>
  <si>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</si>
  <si>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</si>
  <si>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</si>
  <si>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</si>
  <si>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</si>
  <si>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</si>
  <si>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</si>
  <si>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</si>
  <si>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</si>
  <si>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</si>
  <si>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</si>
  <si>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</si>
  <si>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</si>
  <si>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</si>
  <si>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</si>
  <si>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</si>
  <si>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</si>
  <si>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</si>
  <si>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</si>
  <si>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</si>
  <si>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</si>
  <si>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</si>
  <si>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</si>
  <si>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</si>
  <si>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</si>
  <si>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</si>
  <si>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</si>
  <si>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</si>
  <si>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</si>
  <si>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</si>
  <si>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</si>
  <si>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</si>
  <si>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</si>
  <si>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</si>
  <si>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</si>
  <si>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</si>
  <si>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</si>
  <si>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</si>
  <si>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</si>
  <si>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</si>
  <si>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</si>
  <si>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</si>
  <si>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</si>
  <si>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</si>
  <si>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</si>
  <si>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</si>
  <si>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</si>
  <si>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</si>
  <si>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</si>
  <si>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</si>
  <si>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</si>
  <si>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</si>
  <si>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</si>
  <si>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</si>
  <si>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</si>
  <si>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</si>
  <si>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</si>
  <si>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</si>
  <si>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</si>
  <si>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</si>
  <si>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</si>
  <si>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</si>
  <si>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</si>
  <si>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</si>
  <si>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</si>
  <si>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</si>
  <si>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</si>
  <si>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</si>
  <si>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</si>
  <si>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</si>
  <si>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</si>
  <si>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</si>
  <si>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</si>
  <si>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</si>
  <si>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</si>
  <si>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</si>
  <si>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</si>
  <si>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</si>
  <si>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</si>
  <si>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</si>
  <si>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</si>
  <si>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</si>
  <si>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</si>
  <si>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</si>
  <si>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</si>
  <si>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</si>
  <si>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</si>
  <si>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</si>
  <si>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</si>
  <si>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</si>
  <si>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</si>
  <si>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</si>
  <si>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</si>
  <si>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</si>
  <si>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</si>
  <si>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</si>
  <si>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</si>
  <si>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</si>
  <si>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</si>
  <si>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</si>
  <si>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</si>
  <si>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</si>
  <si>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</si>
  <si>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</si>
  <si>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</si>
  <si>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</si>
  <si>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</si>
  <si>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</si>
  <si>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</si>
  <si>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</si>
  <si>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</si>
  <si>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</si>
  <si>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</si>
  <si>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</si>
  <si>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</si>
  <si>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</si>
  <si>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</si>
  <si>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</si>
  <si>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</si>
  <si>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</si>
  <si>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</si>
  <si>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</si>
  <si>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</si>
  <si>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</si>
  <si>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</si>
  <si>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</si>
  <si>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</si>
  <si>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</si>
  <si>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</si>
  <si>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</si>
  <si>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</si>
  <si>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</si>
  <si>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</si>
  <si>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</si>
  <si>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</si>
  <si>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</si>
  <si>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</si>
  <si>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</si>
  <si>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</si>
  <si>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</si>
  <si>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</si>
  <si>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</si>
  <si>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</si>
  <si>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</si>
  <si>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</si>
  <si>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</si>
  <si>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</si>
  <si>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</si>
  <si>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</si>
  <si>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</si>
  <si>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</si>
  <si>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</si>
  <si>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</si>
  <si>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</si>
  <si>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</si>
  <si>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</si>
  <si>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</si>
  <si>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</si>
  <si>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</si>
  <si>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</si>
  <si>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</si>
  <si>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</si>
  <si>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</si>
  <si>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</si>
  <si>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</si>
  <si>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</si>
  <si>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</si>
  <si>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</si>
  <si>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</si>
  <si>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</si>
  <si>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</si>
  <si>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</si>
  <si>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</si>
  <si>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</si>
  <si>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</si>
  <si>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</si>
  <si>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</si>
  <si>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</si>
  <si>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</si>
  <si>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</si>
  <si>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</si>
  <si>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</si>
  <si>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</si>
  <si>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</si>
  <si>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</si>
  <si>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</si>
  <si>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</si>
  <si>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</si>
  <si>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</si>
  <si>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</si>
  <si>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</si>
  <si>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</si>
  <si>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</si>
  <si>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</si>
  <si>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</si>
  <si>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</si>
  <si>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</si>
  <si>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</si>
  <si>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</si>
  <si>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</si>
  <si>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</si>
  <si>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</si>
  <si>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</si>
  <si>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</si>
  <si>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</si>
  <si>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</si>
  <si>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</si>
  <si>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</si>
  <si>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</si>
  <si>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</si>
  <si>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</si>
  <si>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</si>
  <si>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</si>
  <si>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</si>
  <si>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</si>
  <si>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</si>
  <si>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</si>
  <si>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</si>
  <si>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</si>
  <si>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</si>
  <si>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</si>
  <si>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</si>
  <si>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</si>
  <si>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</si>
  <si>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</si>
  <si>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</si>
  <si>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</si>
  <si>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</si>
  <si>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</si>
  <si>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</si>
  <si>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</si>
  <si>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</si>
  <si>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</si>
  <si>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</si>
  <si>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</si>
  <si>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</si>
  <si>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</si>
  <si>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</si>
  <si>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</si>
  <si>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</si>
  <si>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</si>
  <si>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</si>
  <si>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</si>
  <si>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</si>
  <si>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</si>
  <si>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</si>
  <si>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</si>
  <si>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</si>
  <si>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</si>
  <si>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</si>
  <si>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</si>
  <si>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</si>
  <si>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</si>
  <si>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</si>
  <si>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</si>
  <si>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</si>
  <si>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</si>
  <si>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</si>
  <si>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</si>
  <si>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</si>
  <si>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</si>
  <si>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</si>
  <si>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</si>
  <si>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</si>
  <si>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</si>
  <si>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</si>
  <si>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</si>
  <si>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</si>
  <si>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</si>
  <si>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</si>
  <si>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</si>
  <si>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</si>
  <si>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</si>
  <si>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</si>
  <si>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</si>
  <si>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</si>
  <si>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</si>
  <si>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</si>
  <si>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</si>
  <si>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</si>
  <si>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</si>
  <si>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</si>
  <si>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</si>
  <si>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</si>
  <si>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</si>
  <si>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</si>
  <si>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</si>
  <si>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</si>
  <si>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</si>
  <si>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</si>
  <si>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</si>
  <si>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</si>
  <si>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</si>
  <si>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</si>
  <si>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</si>
  <si>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</si>
  <si>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</si>
  <si>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</si>
  <si>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</si>
  <si>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</si>
  <si>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</si>
  <si>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</si>
  <si>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</si>
  <si>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</si>
  <si>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</si>
  <si>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</si>
  <si>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</si>
  <si>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</si>
  <si>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</si>
  <si>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</si>
  <si>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</si>
  <si>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</si>
  <si>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</si>
  <si>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</si>
  <si>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</si>
  <si>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</si>
  <si>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</si>
  <si>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</si>
  <si>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</si>
  <si>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</si>
  <si>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</si>
  <si>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</si>
  <si>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</si>
  <si>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</si>
  <si>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</si>
  <si>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</si>
  <si>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</si>
  <si>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</si>
  <si>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</si>
  <si>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</si>
  <si>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</si>
  <si>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</si>
  <si>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</si>
  <si>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</si>
  <si>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</si>
  <si>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</si>
  <si>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</si>
  <si>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</si>
  <si>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</si>
  <si>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</si>
  <si>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</si>
  <si>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</si>
  <si>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</si>
  <si>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</si>
  <si>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</si>
  <si>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</si>
  <si>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</si>
  <si>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</si>
  <si>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</si>
  <si>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</si>
  <si>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</si>
  <si>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</si>
  <si>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</si>
  <si>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</si>
  <si>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</si>
  <si>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</si>
  <si>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</si>
  <si>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</si>
  <si>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</si>
  <si>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</si>
  <si>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</si>
  <si>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</si>
  <si>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</si>
  <si>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</si>
  <si>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</si>
  <si>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</si>
  <si>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</si>
  <si>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</si>
  <si>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</si>
  <si>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</si>
  <si>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</si>
  <si>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</si>
  <si>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</si>
  <si>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</si>
  <si>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</si>
  <si>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</si>
  <si>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</si>
  <si>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</si>
  <si>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</si>
  <si>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</si>
  <si>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</si>
  <si>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</si>
  <si>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</si>
  <si>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</si>
  <si>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</si>
  <si>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</si>
  <si>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</si>
  <si>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</si>
  <si>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</si>
  <si>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</si>
  <si>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</si>
  <si>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</si>
  <si>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</si>
  <si>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</si>
  <si>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</si>
  <si>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</si>
  <si>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</si>
  <si>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</si>
  <si>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</si>
  <si>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</si>
  <si>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</si>
  <si>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</si>
  <si>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</si>
  <si>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</si>
  <si>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</si>
  <si>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</si>
  <si>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</si>
  <si>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</si>
  <si>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</si>
  <si>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</si>
  <si>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</si>
  <si>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</si>
  <si>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</si>
  <si>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</si>
  <si>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</si>
  <si>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</si>
  <si>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</si>
  <si>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</si>
  <si>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</si>
  <si>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</si>
  <si>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</si>
  <si>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</si>
  <si>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</si>
  <si>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</si>
  <si>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</si>
  <si>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</si>
  <si>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</si>
  <si>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</si>
  <si>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</si>
  <si>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</si>
  <si>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</si>
  <si>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</si>
  <si>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</si>
  <si>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</si>
  <si>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</si>
  <si>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</si>
  <si>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</si>
  <si>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</si>
  <si>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</si>
  <si>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</si>
  <si>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</si>
  <si>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</si>
  <si>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</si>
  <si>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</si>
  <si>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</si>
  <si>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</si>
  <si>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</si>
  <si>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</si>
  <si>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</si>
  <si>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</si>
  <si>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</si>
  <si>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</si>
  <si>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</si>
  <si>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</si>
  <si>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</si>
  <si>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</si>
  <si>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</si>
  <si>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</si>
  <si>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</si>
  <si>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</si>
  <si>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</si>
  <si>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</si>
  <si>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</si>
  <si>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</si>
  <si>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</si>
  <si>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</si>
  <si>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</si>
  <si>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</si>
  <si>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</si>
  <si>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</si>
  <si>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</si>
  <si>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</si>
  <si>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</si>
  <si>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</si>
  <si>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</si>
  <si>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</si>
  <si>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</si>
  <si>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</si>
  <si>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</si>
  <si>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</si>
  <si>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</si>
  <si>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</si>
  <si>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</si>
  <si>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</si>
  <si>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</si>
  <si>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</si>
  <si>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</si>
  <si>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</si>
  <si>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</si>
  <si>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</si>
  <si>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</si>
  <si>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</si>
  <si>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</si>
  <si>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</si>
  <si>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</si>
  <si>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</si>
  <si>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</si>
  <si>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</si>
  <si>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</si>
  <si>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</si>
  <si>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</si>
  <si>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</si>
  <si>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</si>
  <si>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</si>
  <si>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</si>
  <si>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</si>
  <si>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</si>
  <si>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</si>
  <si>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</si>
  <si>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</si>
  <si>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</si>
  <si>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</si>
  <si>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</si>
  <si>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</si>
  <si>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</si>
  <si>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</si>
  <si>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</si>
  <si>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</si>
  <si>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</si>
  <si>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</si>
  <si>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</si>
  <si>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</si>
  <si>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</si>
  <si>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</si>
  <si>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</si>
  <si>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</si>
  <si>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</si>
  <si>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</si>
  <si>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</si>
  <si>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</si>
  <si>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</si>
  <si>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</si>
  <si>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</si>
  <si>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</si>
  <si>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</si>
  <si>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</si>
  <si>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</si>
  <si>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</si>
  <si>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</si>
  <si>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</si>
  <si>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</si>
  <si>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</si>
  <si>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</si>
  <si>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</si>
  <si>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</si>
  <si>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</si>
  <si>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</si>
  <si>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</si>
  <si>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</si>
  <si>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</si>
  <si>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</si>
  <si>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</si>
  <si>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</si>
  <si>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</si>
  <si>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</si>
  <si>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</si>
  <si>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</si>
  <si>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</si>
  <si>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</si>
  <si>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</si>
  <si>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</si>
  <si>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</si>
  <si>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</si>
  <si>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</si>
  <si>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</si>
  <si>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</si>
  <si>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</si>
  <si>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</si>
  <si>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</si>
  <si>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</si>
  <si>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</si>
  <si>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</si>
  <si>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</si>
  <si>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</si>
  <si>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</si>
  <si>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</si>
  <si>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</si>
  <si>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</si>
  <si>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</si>
  <si>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</si>
  <si>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</si>
  <si>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</si>
  <si>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</si>
  <si>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</si>
  <si>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</si>
  <si>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</si>
  <si>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</si>
  <si>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</si>
  <si>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</si>
  <si>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</si>
  <si>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</si>
  <si>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</si>
  <si>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</si>
  <si>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</si>
  <si>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</si>
  <si>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</si>
  <si>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</si>
  <si>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</si>
  <si>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</si>
  <si>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</si>
  <si>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</si>
  <si>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</si>
  <si>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</si>
  <si>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</si>
  <si>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</si>
  <si>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</si>
  <si>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</si>
  <si>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</si>
  <si>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</si>
  <si>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</si>
  <si>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</si>
  <si>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</si>
  <si>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</si>
  <si>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</si>
  <si>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</si>
  <si>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</si>
  <si>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</si>
  <si>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</si>
  <si>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</si>
  <si>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</si>
  <si>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</si>
  <si>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</si>
  <si>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</si>
  <si>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</si>
  <si>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</si>
  <si>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</si>
  <si>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</si>
  <si>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</si>
  <si>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</si>
  <si>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</si>
  <si>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</si>
  <si>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</si>
  <si>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</si>
  <si>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</si>
  <si>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</si>
  <si>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</si>
  <si>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</si>
  <si>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</si>
  <si>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</si>
  <si>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</si>
  <si>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</si>
  <si>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</si>
  <si>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</si>
  <si>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</si>
  <si>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</si>
  <si>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</si>
  <si>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</si>
  <si>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</si>
  <si>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</si>
  <si>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</si>
  <si>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</si>
  <si>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</si>
  <si>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</si>
  <si>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</si>
  <si>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</si>
  <si>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</si>
  <si>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</si>
  <si>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</si>
  <si>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</si>
  <si>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</si>
  <si>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</si>
  <si>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</si>
  <si>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</si>
  <si>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</si>
  <si>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</si>
  <si>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</si>
  <si>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</si>
  <si>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</si>
  <si>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</si>
  <si>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</si>
  <si>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</si>
  <si>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</si>
  <si>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</si>
  <si>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</si>
  <si>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</si>
  <si>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</si>
  <si>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</si>
  <si>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</si>
  <si>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</si>
  <si>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</si>
  <si>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</si>
  <si>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</si>
  <si>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</si>
  <si>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</si>
  <si>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</si>
  <si>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</si>
  <si>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</si>
  <si>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</si>
  <si>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</si>
  <si>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</si>
  <si>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</si>
  <si>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</si>
  <si>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</si>
  <si>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</si>
  <si>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</si>
  <si>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</si>
  <si>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</si>
  <si>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</si>
  <si>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</si>
  <si>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</si>
  <si>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</si>
  <si>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</si>
  <si>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</si>
  <si>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</si>
  <si>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</si>
  <si>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</si>
  <si>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</si>
  <si>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</si>
  <si>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</si>
  <si>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</si>
  <si>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</si>
  <si>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</si>
  <si>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</si>
  <si>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</si>
  <si>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</si>
  <si>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</si>
  <si>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</si>
  <si>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</si>
  <si>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</si>
  <si>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</si>
  <si>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</si>
  <si>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</si>
  <si>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</si>
  <si>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</si>
  <si>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</si>
  <si>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</si>
  <si>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</si>
  <si>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</si>
  <si>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</si>
  <si>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</si>
  <si>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</si>
  <si>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</si>
  <si>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</si>
  <si>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</si>
  <si>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</si>
  <si>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</si>
  <si>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</si>
  <si>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</si>
  <si>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</si>
  <si>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</si>
  <si>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</si>
  <si>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</si>
  <si>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</si>
  <si>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</si>
  <si>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</si>
  <si>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</si>
  <si>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</si>
  <si>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</si>
  <si>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</si>
  <si>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</si>
  <si>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</si>
  <si>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</si>
  <si>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</si>
  <si>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</si>
  <si>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</si>
  <si>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</si>
  <si>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</si>
  <si>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</si>
  <si>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</si>
  <si>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</si>
  <si>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</si>
  <si>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</si>
  <si>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</si>
  <si>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</si>
  <si>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</si>
  <si>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</si>
  <si>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</si>
  <si>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</si>
  <si>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</si>
  <si>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</si>
  <si>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</si>
  <si>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</si>
  <si>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</si>
  <si>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</si>
  <si>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</si>
  <si>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</si>
  <si>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</si>
  <si>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</si>
  <si>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</si>
  <si>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</si>
  <si>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</si>
  <si>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</si>
  <si>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</si>
  <si>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</si>
  <si>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</si>
  <si>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</si>
  <si>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</si>
  <si>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</si>
  <si>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</si>
  <si>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</si>
  <si>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</si>
  <si>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</si>
  <si>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</si>
  <si>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</si>
  <si>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</si>
  <si>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</si>
  <si>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</si>
  <si>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</si>
  <si>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</si>
  <si>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</si>
  <si>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</si>
  <si>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</si>
  <si>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</si>
  <si>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</si>
  <si>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</si>
  <si>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</si>
  <si>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</si>
  <si>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</si>
  <si>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</si>
  <si>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</si>
  <si>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</si>
  <si>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</si>
  <si>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</si>
  <si>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</si>
  <si>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</si>
  <si>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</si>
  <si>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</si>
  <si>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</si>
  <si>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</si>
  <si>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</si>
  <si>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</si>
  <si>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</si>
  <si>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</si>
  <si>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</si>
  <si>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</si>
  <si>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</si>
  <si>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</si>
  <si>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</si>
  <si>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</si>
  <si>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</si>
  <si>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</si>
  <si>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</si>
  <si>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</si>
  <si>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</si>
  <si>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</si>
  <si>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</si>
  <si>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</si>
  <si>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</si>
  <si>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</si>
  <si>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</si>
  <si>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</si>
  <si>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</si>
  <si>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</si>
  <si>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</si>
  <si>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</si>
  <si>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</si>
  <si>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</si>
  <si>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</si>
  <si>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</si>
  <si>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</si>
  <si>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</si>
  <si>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</si>
  <si>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</si>
  <si>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</si>
  <si>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</si>
  <si>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</si>
  <si>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</si>
  <si>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</si>
  <si>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</si>
  <si>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</si>
  <si>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</si>
  <si>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</si>
  <si>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</si>
  <si>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</si>
  <si>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</si>
  <si>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</si>
  <si>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</si>
  <si>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</si>
  <si>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</si>
  <si>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</si>
  <si>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</si>
  <si>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</si>
  <si>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</si>
  <si>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</si>
  <si>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</si>
  <si>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</si>
  <si>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</si>
  <si>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</si>
  <si>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</si>
  <si>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</si>
  <si>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</si>
  <si>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</si>
  <si>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</si>
  <si>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</si>
  <si>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</si>
  <si>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</si>
  <si>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</si>
  <si>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</si>
  <si>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</si>
  <si>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</si>
  <si>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</si>
  <si>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</si>
  <si>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</si>
  <si>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</si>
  <si>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</si>
  <si>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</si>
  <si>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</si>
  <si>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</si>
  <si>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</si>
  <si>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</si>
  <si>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</si>
  <si>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</si>
  <si>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</si>
  <si>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</si>
  <si>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</si>
  <si>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</si>
  <si>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</si>
  <si>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</si>
  <si>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</si>
  <si>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</si>
  <si>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</si>
  <si>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</si>
  <si>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</si>
  <si>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</si>
  <si>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</si>
  <si>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</si>
  <si>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</si>
  <si>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</si>
  <si>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</si>
  <si>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</si>
  <si>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</si>
  <si>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</si>
  <si>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</si>
  <si>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</si>
  <si>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</si>
  <si>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</si>
  <si>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</si>
  <si>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</si>
  <si>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</si>
  <si>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</si>
  <si>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</si>
  <si>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</si>
  <si>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</si>
  <si>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</si>
  <si>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</si>
  <si>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</si>
  <si>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</si>
  <si>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</si>
  <si>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</si>
  <si>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</si>
  <si>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</si>
  <si>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</si>
  <si>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</si>
  <si>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</si>
  <si>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</si>
  <si>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</si>
  <si>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</si>
  <si>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</si>
  <si>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</si>
  <si>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</si>
  <si>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</si>
  <si>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</si>
  <si>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</si>
  <si>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</si>
  <si>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</si>
  <si>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</si>
  <si>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</si>
  <si>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</si>
  <si>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</si>
  <si>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</si>
  <si>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</si>
  <si>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</si>
  <si>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</si>
  <si>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</si>
  <si>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</si>
  <si>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</si>
  <si>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</si>
  <si>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</si>
  <si>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</si>
  <si>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</si>
  <si>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</si>
  <si>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</si>
  <si>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</si>
  <si>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</si>
  <si>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</si>
  <si>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</si>
  <si>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</si>
  <si>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</si>
  <si>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</si>
  <si>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</si>
  <si>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</si>
  <si>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</si>
  <si>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</si>
  <si>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</si>
  <si>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</si>
  <si>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</si>
  <si>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</si>
  <si>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</si>
  <si>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</si>
  <si>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</si>
  <si>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</si>
  <si>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</si>
  <si>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</si>
  <si>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</si>
  <si>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</si>
  <si>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</si>
  <si>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</si>
  <si>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</si>
  <si>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</si>
  <si>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</si>
  <si>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</si>
  <si>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</si>
  <si>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</si>
  <si>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</si>
  <si>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</si>
  <si>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</si>
  <si>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</si>
  <si>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</si>
  <si>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</si>
  <si>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</si>
  <si>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</si>
  <si>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</si>
  <si>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</si>
  <si>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</si>
  <si>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</si>
  <si>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</si>
  <si>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</si>
  <si>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</si>
  <si>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</si>
  <si>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</si>
  <si>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</si>
  <si>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</si>
  <si>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</si>
  <si>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</si>
  <si>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</si>
  <si>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</si>
  <si>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</si>
  <si>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</si>
  <si>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</si>
  <si>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</si>
  <si>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</si>
  <si>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</si>
  <si>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</si>
  <si>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</si>
  <si>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</si>
  <si>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</si>
  <si>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</si>
  <si>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</si>
  <si>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</si>
  <si>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</si>
  <si>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</si>
  <si>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</si>
  <si>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</si>
  <si>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</si>
  <si>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</si>
  <si>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</si>
  <si>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</si>
  <si>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</si>
  <si>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</si>
  <si>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</si>
  <si>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</si>
  <si>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</si>
  <si>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</si>
  <si>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</si>
  <si>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</si>
  <si>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</si>
  <si>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</si>
  <si>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</si>
  <si>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</si>
  <si>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</si>
  <si>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</si>
  <si>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</si>
  <si>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</si>
  <si>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</si>
  <si>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</si>
  <si>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</si>
  <si>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</si>
  <si>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</si>
  <si>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</si>
  <si>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</si>
  <si>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</si>
  <si>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</si>
  <si>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</si>
  <si>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</si>
  <si>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</si>
  <si>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</si>
  <si>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</si>
  <si>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</si>
  <si>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</si>
  <si>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</si>
  <si>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</si>
  <si>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</si>
  <si>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</si>
  <si>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</si>
  <si>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</si>
  <si>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</si>
  <si>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</si>
  <si>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</si>
  <si>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</si>
  <si>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</si>
  <si>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</si>
  <si>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</si>
  <si>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</si>
  <si>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</si>
  <si>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</si>
  <si>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</si>
  <si>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</si>
  <si>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</si>
  <si>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</si>
  <si>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</si>
  <si>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</si>
  <si>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</si>
  <si>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</si>
  <si>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</si>
  <si>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</si>
  <si>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</si>
  <si>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</si>
  <si>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</si>
  <si>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</si>
  <si>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</si>
  <si>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</si>
  <si>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</si>
  <si>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</si>
  <si>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</si>
  <si>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</si>
  <si>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</si>
  <si>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</si>
  <si>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</si>
  <si>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</si>
  <si>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</si>
  <si>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</si>
  <si>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</si>
  <si>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</si>
  <si>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</si>
  <si>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</si>
  <si>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</si>
  <si>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</si>
  <si>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</si>
  <si>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</si>
  <si>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</si>
  <si>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</si>
  <si>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</si>
  <si>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</si>
  <si>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</si>
  <si>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</si>
  <si>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</si>
  <si>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</si>
  <si>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</si>
  <si>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</si>
  <si>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</si>
  <si>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</si>
  <si>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</si>
  <si>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</si>
  <si>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</si>
  <si>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</si>
  <si>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</si>
  <si>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</si>
  <si>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</si>
  <si>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</si>
  <si>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</si>
  <si>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</si>
  <si>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05167008</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</si>
  <si>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</si>
  <si>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</si>
  <si>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</si>
  <si>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</si>
  <si>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</si>
  <si>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</si>
  <si>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</si>
  <si>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EN AMONT DE LA VIXIEGE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</si>
  <si>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</si>
  <si>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</si>
  <si>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</si>
  <si>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</si>
  <si>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IBMR-20-M89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</si>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</sst>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597156</v>
      </c>
      <c r="G10" s="25"/>
      <c r="H10" s="25"/>
    </row>
    <row r="11" customFormat="false" ht="15" hidden="false" customHeight="false" outlineLevel="0" collapsed="false">
      <c r="A11" s="26" t="s">
        <v>5183</v>
      </c>
      <c r="B11" s="30" t="n">
        <v>44036</v>
      </c>
      <c r="D11" s="26" t="s">
        <v>5184</v>
      </c>
      <c r="E11" s="29" t="n">
        <v>6234165</v>
      </c>
      <c r="G11" s="25"/>
      <c r="H11" s="25"/>
    </row>
    <row r="12" customFormat="false" ht="15" hidden="false" customHeight="false" outlineLevel="0" collapsed="false">
      <c r="A12" s="26" t="s">
        <v>5185</v>
      </c>
      <c r="B12" s="29" t="s">
        <v>5186</v>
      </c>
      <c r="D12" s="26" t="s">
        <v>5187</v>
      </c>
      <c r="E12" s="29" t="n">
        <v>597213</v>
      </c>
      <c r="G12" s="25"/>
      <c r="H12" s="25"/>
    </row>
    <row r="13" customFormat="false" ht="17.25" hidden="false" customHeight="true" outlineLevel="0" collapsed="false">
      <c r="A13" s="12"/>
      <c r="B13" s="31"/>
      <c r="D13" s="26" t="s">
        <v>5188</v>
      </c>
      <c r="E13" s="29" t="n">
        <v>6234248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597156</v>
      </c>
    </row>
    <row r="18" customFormat="false" ht="15" hidden="false" customHeight="false" outlineLevel="0" collapsed="false">
      <c r="A18" s="36"/>
      <c r="B18" s="37" t="s">
        <v>5196</v>
      </c>
      <c r="C18" s="38" t="n">
        <f aca="false">E11</f>
        <v>6234165</v>
      </c>
    </row>
    <row r="19" customFormat="false" ht="15" hidden="false" customHeight="false" outlineLevel="0" collapsed="false">
      <c r="A19" s="33" t="s">
        <v>5197</v>
      </c>
      <c r="B19" s="39" t="n">
        <v>237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16.1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89</v>
      </c>
      <c r="D35" s="52" t="s">
        <v>5215</v>
      </c>
      <c r="E35" s="53" t="n">
        <v>11</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15.8</v>
      </c>
      <c r="C37" s="50"/>
      <c r="D37" s="55" t="s">
        <v>5219</v>
      </c>
      <c r="E37" s="34" t="n">
        <v>17.5</v>
      </c>
    </row>
    <row r="38" s="56" customFormat="true" ht="15" hidden="false" customHeight="true" outlineLevel="0" collapsed="false">
      <c r="A38" s="54" t="s">
        <v>5220</v>
      </c>
      <c r="B38" s="34" t="n">
        <v>18</v>
      </c>
      <c r="C38" s="50"/>
      <c r="D38" s="55" t="s">
        <v>5220</v>
      </c>
      <c r="E38" s="34" t="n">
        <v>13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2</v>
      </c>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2</v>
      </c>
      <c r="C67" s="50"/>
      <c r="D67" s="26" t="s">
        <v>5245</v>
      </c>
      <c r="E67" s="62" t="n">
        <v>1</v>
      </c>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2</v>
      </c>
      <c r="C74" s="50"/>
      <c r="D74" s="26" t="s">
        <v>5250</v>
      </c>
      <c r="E74" s="62" t="n">
        <v>3</v>
      </c>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2</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1.4</v>
      </c>
      <c r="E97" s="82" t="n">
        <v>0.7</v>
      </c>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0.02</v>
      </c>
      <c r="E98" s="82" t="n">
        <v>0.01</v>
      </c>
      <c r="F98" s="82" t="s">
        <v>5274</v>
      </c>
      <c r="G98" s="85"/>
      <c r="H98" s="86"/>
    </row>
    <row r="99" customFormat="false" ht="15" hidden="false" customHeight="false" outlineLevel="0" collapsed="false">
      <c r="A99" s="78" t="s">
        <v>1676</v>
      </c>
      <c r="B99" s="79" t="str">
        <f aca="false">IF(A99="NEWCOD",IF(ISBLANK(G99),"renseigner le champ 'Nouveau taxon'",G99),VLOOKUP(A99,'Ref Taxo'!A:B,2,FALSE()))</f>
        <v>Encyonema</v>
      </c>
      <c r="C99" s="80" t="n">
        <f aca="false">IF(A99="NEWCOD",IF(ISBLANK(H99),"NoCod",H99),VLOOKUP(A99,'Ref Taxo'!A:D,4,FALSE()))</f>
        <v>9378</v>
      </c>
      <c r="D99" s="81" t="n">
        <v>0.01</v>
      </c>
      <c r="E99" s="82"/>
      <c r="F99" s="82" t="s">
        <v>5274</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t="n">
        <v>0.01</v>
      </c>
      <c r="F100" s="82" t="s">
        <v>5274</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0.01</v>
      </c>
      <c r="E101" s="82"/>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0.1</v>
      </c>
      <c r="E102" s="82"/>
      <c r="F102" s="82" t="s">
        <v>5274</v>
      </c>
      <c r="G102" s="85"/>
      <c r="H102" s="86"/>
    </row>
    <row r="103" customFormat="false" ht="15" hidden="false" customHeight="false" outlineLevel="0" collapsed="false">
      <c r="A103" s="78" t="s">
        <v>4064</v>
      </c>
      <c r="B103" s="79" t="str">
        <f aca="false">IF(A103="NEWCOD",IF(ISBLANK(G103),"renseigner le champ 'Nouveau taxon'",G103),VLOOKUP(A103,'Ref Taxo'!A:B,2,FALSE()))</f>
        <v>Rhizoclonium</v>
      </c>
      <c r="C103" s="80" t="n">
        <f aca="false">IF(A103="NEWCOD",IF(ISBLANK(H103),"NoCod",H103),VLOOKUP(A103,'Ref Taxo'!A:D,4,FALSE()))</f>
        <v>1125</v>
      </c>
      <c r="D103" s="81" t="n">
        <v>0.01</v>
      </c>
      <c r="E103" s="82" t="n">
        <v>0.01</v>
      </c>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15</v>
      </c>
      <c r="E104" s="82" t="n">
        <v>11</v>
      </c>
      <c r="F104" s="82" t="s">
        <v>5274</v>
      </c>
      <c r="G104" s="85"/>
      <c r="H104" s="86"/>
    </row>
    <row r="105" customFormat="false" ht="15" hidden="false" customHeight="false" outlineLevel="0" collapsed="false">
      <c r="A105" s="78" t="s">
        <v>4991</v>
      </c>
      <c r="B105" s="79" t="str">
        <f aca="false">IF(A105="NEWCOD",IF(ISBLANK(G105),"renseigner le champ 'Nouveau taxon'",G105),VLOOKUP(A105,'Ref Taxo'!A:B,2,FALSE()))</f>
        <v>Ulothrix</v>
      </c>
      <c r="C105" s="80" t="n">
        <f aca="false">IF(A105="NEWCOD",IF(ISBLANK(H105),"NoCod",H105),VLOOKUP(A105,'Ref Taxo'!A:D,4,FALSE()))</f>
        <v>1142</v>
      </c>
      <c r="D105" s="81" t="n">
        <v>0.6</v>
      </c>
      <c r="E105" s="82" t="n">
        <v>0.31</v>
      </c>
      <c r="F105" s="82" t="s">
        <v>5274</v>
      </c>
      <c r="G105" s="85"/>
      <c r="H105" s="86"/>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0.02</v>
      </c>
      <c r="E106" s="82" t="n">
        <v>0.1</v>
      </c>
      <c r="F106" s="82" t="s">
        <v>5274</v>
      </c>
      <c r="G106" s="85"/>
      <c r="H106" s="86"/>
    </row>
    <row r="107" customFormat="false" ht="1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0.03</v>
      </c>
      <c r="E107" s="82"/>
      <c r="F107" s="82" t="s">
        <v>5274</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0.07</v>
      </c>
      <c r="E108" s="82" t="n">
        <v>0.2</v>
      </c>
      <c r="F108" s="82" t="s">
        <v>5274</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0.4</v>
      </c>
      <c r="E109" s="82" t="n">
        <v>0.3</v>
      </c>
      <c r="F109" s="82" t="s">
        <v>5274</v>
      </c>
      <c r="G109" s="85"/>
      <c r="H109" s="86"/>
    </row>
    <row r="110" customFormat="false" ht="15" hidden="false" customHeight="false" outlineLevel="0" collapsed="false">
      <c r="A110" s="78" t="s">
        <v>2282</v>
      </c>
      <c r="B110" s="79" t="str">
        <f aca="false">IF(A110="NEWCOD",IF(ISBLANK(G110),"renseigner le champ 'Nouveau taxon'",G110),VLOOKUP(A110,'Ref Taxo'!A:B,2,FALSE()))</f>
        <v>Hygrohypnum luridum</v>
      </c>
      <c r="C110" s="80" t="n">
        <f aca="false">IF(A110="NEWCOD",IF(ISBLANK(H110),"NoCod",H110),VLOOKUP(A110,'Ref Taxo'!A:D,4,FALSE()))</f>
        <v>1240</v>
      </c>
      <c r="D110" s="81" t="n">
        <v>0.01</v>
      </c>
      <c r="E110" s="82"/>
      <c r="F110" s="82" t="s">
        <v>5274</v>
      </c>
      <c r="G110" s="85"/>
      <c r="H110" s="86"/>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0.04</v>
      </c>
      <c r="E111" s="82" t="n">
        <v>0.2</v>
      </c>
      <c r="F111" s="82" t="s">
        <v>5274</v>
      </c>
      <c r="G111" s="85"/>
      <c r="H111" s="86"/>
    </row>
    <row r="112" customFormat="false" ht="15" hidden="false" customHeight="false" outlineLevel="0" collapsed="false">
      <c r="A112" s="78" t="s">
        <v>3308</v>
      </c>
      <c r="B112" s="79" t="str">
        <f aca="false">IF(A112="NEWCOD",IF(ISBLANK(G112),"renseigner le champ 'Nouveau taxon'",G112),VLOOKUP(A112,'Ref Taxo'!A:B,2,FALSE()))</f>
        <v>Oxyrrhynchium speciosum</v>
      </c>
      <c r="C112" s="80" t="n">
        <f aca="false">IF(A112="NEWCOD",IF(ISBLANK(H112),"NoCod",H112),VLOOKUP(A112,'Ref Taxo'!A:D,4,FALSE()))</f>
        <v>30099</v>
      </c>
      <c r="D112" s="81" t="n">
        <v>0.04</v>
      </c>
      <c r="E112" s="82" t="n">
        <v>0.1</v>
      </c>
      <c r="F112" s="82" t="s">
        <v>5274</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0.2</v>
      </c>
      <c r="E113" s="82"/>
      <c r="F113" s="82" t="s">
        <v>5274</v>
      </c>
      <c r="G113" s="85"/>
      <c r="H113" s="86"/>
    </row>
    <row r="114" customFormat="false" ht="15" hidden="false" customHeight="false" outlineLevel="0" collapsed="false">
      <c r="A114" s="78" t="s">
        <v>3418</v>
      </c>
      <c r="B114" s="79" t="str">
        <f aca="false">IF(A114="NEWCOD",IF(ISBLANK(G114),"renseigner le champ 'Nouveau taxon'",G114),VLOOKUP(A114,'Ref Taxo'!A:B,2,FALSE()))</f>
        <v>Phalaris arundinacea</v>
      </c>
      <c r="C114" s="80" t="n">
        <f aca="false">IF(A114="NEWCOD",IF(ISBLANK(H114),"NoCod",H114),VLOOKUP(A114,'Ref Taxo'!A:D,4,FALSE()))</f>
        <v>1577</v>
      </c>
      <c r="D114" s="81"/>
      <c r="E114" s="82" t="n">
        <v>0.01</v>
      </c>
      <c r="F114" s="82" t="s">
        <v>5274</v>
      </c>
      <c r="G114" s="85"/>
      <c r="H114" s="86"/>
    </row>
    <row r="115" customFormat="false" ht="15" hidden="false" customHeight="false" outlineLevel="0" collapsed="false">
      <c r="A115" s="78" t="s">
        <v>2816</v>
      </c>
      <c r="B115" s="79" t="str">
        <f aca="false">IF(A115="NEWCOD",IF(ISBLANK(G115),"renseigner le champ 'Nouveau taxon'",G115),VLOOKUP(A115,'Ref Taxo'!A:B,2,FALSE()))</f>
        <v>Lysimachia vulgaris</v>
      </c>
      <c r="C115" s="80" t="n">
        <f aca="false">IF(A115="NEWCOD",IF(ISBLANK(H115),"NoCod",H115),VLOOKUP(A115,'Ref Taxo'!A:D,4,FALSE()))</f>
        <v>1887</v>
      </c>
      <c r="D115" s="81" t="n">
        <v>0.01</v>
      </c>
      <c r="E115" s="82"/>
      <c r="F115" s="82" t="s">
        <v>5274</v>
      </c>
      <c r="G115" s="85"/>
      <c r="H115" s="86"/>
    </row>
    <row r="116" customFormat="false" ht="15" hidden="false" customHeight="false" outlineLevel="0" collapsed="false">
      <c r="A116" s="78" t="s">
        <v>1719</v>
      </c>
      <c r="B116" s="79" t="str">
        <f aca="false">IF(A116="NEWCOD",IF(ISBLANK(G116),"renseigner le champ 'Nouveau taxon'",G116),VLOOKUP(A116,'Ref Taxo'!A:B,2,FALSE()))</f>
        <v>Equisetum arvense</v>
      </c>
      <c r="C116" s="80" t="n">
        <f aca="false">IF(A116="NEWCOD",IF(ISBLANK(H116),"NoCod",H116),VLOOKUP(A116,'Ref Taxo'!A:D,4,FALSE()))</f>
        <v>1384</v>
      </c>
      <c r="D116" s="81"/>
      <c r="E116" s="82" t="n">
        <v>0.01</v>
      </c>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