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<sst xmlns="http://schemas.openxmlformats.org/spreadsheetml/2006/main" count="6498" uniqueCount="5305">
  <si>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</si>
  <si>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</si>
  <si>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</si>
  <si>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</si>
  <si>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</si>
  <si>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</si>
  <si>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</si>
  <si>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</si>
  <si>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</si>
  <si>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</si>
  <si>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</si>
  <si>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</si>
  <si>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</si>
  <si>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</si>
  <si>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</si>
  <si>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</si>
  <si>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</si>
  <si>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</si>
  <si>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</si>
  <si>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</si>
  <si>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</si>
  <si>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</si>
  <si>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</si>
  <si>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</si>
  <si>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</si>
  <si>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</si>
  <si>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</si>
  <si>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</si>
  <si>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</si>
  <si>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</si>
  <si>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</si>
  <si>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</si>
  <si>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</si>
  <si>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</si>
  <si>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</si>
  <si>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</si>
  <si>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</si>
  <si>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</si>
  <si>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</si>
  <si>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</si>
  <si>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</si>
  <si>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</si>
  <si>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</si>
  <si>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</si>
  <si>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</si>
  <si>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</si>
  <si>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</si>
  <si>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</si>
  <si>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</si>
  <si>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</si>
  <si>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</si>
  <si>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</si>
  <si>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</si>
  <si>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</si>
  <si>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</si>
  <si>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</si>
  <si>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</si>
  <si>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</si>
  <si>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</si>
  <si>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</si>
  <si>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</si>
  <si>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</si>
  <si>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</si>
  <si>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</si>
  <si>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</si>
  <si>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</si>
  <si>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</si>
  <si>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</si>
  <si>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</si>
  <si>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</si>
  <si>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</si>
  <si>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</si>
  <si>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</si>
  <si>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</si>
  <si>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</si>
  <si>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</si>
  <si>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</si>
  <si>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</si>
  <si>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</si>
  <si>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</si>
  <si>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</si>
  <si>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</si>
  <si>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</si>
  <si>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</si>
  <si>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</si>
  <si>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</si>
  <si>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</si>
  <si>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</si>
  <si>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</si>
  <si>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</si>
  <si>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</si>
  <si>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</si>
  <si>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</si>
  <si>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</si>
  <si>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</si>
  <si>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</si>
  <si>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</si>
  <si>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</si>
  <si>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</si>
  <si>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</si>
  <si>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</si>
  <si>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</si>
  <si>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</si>
  <si>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</si>
  <si>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</si>
  <si>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</si>
  <si>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</si>
  <si>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</si>
  <si>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</si>
  <si>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</si>
  <si>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</si>
  <si>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</si>
  <si>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</si>
  <si>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</si>
  <si>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</si>
  <si>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</si>
  <si>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</si>
  <si>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</si>
  <si>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</si>
  <si>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</si>
  <si>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</si>
  <si>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</si>
  <si>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</si>
  <si>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</si>
  <si>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</si>
  <si>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</si>
  <si>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</si>
  <si>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</si>
  <si>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</si>
  <si>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</si>
  <si>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</si>
  <si>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</si>
  <si>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</si>
  <si>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</si>
  <si>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</si>
  <si>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</si>
  <si>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</si>
  <si>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</si>
  <si>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</si>
  <si>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</si>
  <si>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</si>
  <si>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</si>
  <si>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</si>
  <si>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</si>
  <si>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</si>
  <si>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</si>
  <si>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</si>
  <si>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</si>
  <si>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</si>
  <si>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</si>
  <si>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</si>
  <si>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</si>
  <si>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</si>
  <si>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</si>
  <si>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</si>
  <si>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</si>
  <si>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</si>
  <si>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</si>
  <si>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</si>
  <si>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</si>
  <si>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</si>
  <si>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</si>
  <si>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</si>
  <si>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</si>
  <si>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</si>
  <si>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</si>
  <si>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</si>
  <si>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</si>
  <si>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</si>
  <si>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</si>
  <si>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</si>
  <si>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</si>
  <si>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</si>
  <si>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</si>
  <si>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</si>
  <si>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</si>
  <si>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</si>
  <si>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</si>
  <si>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</si>
  <si>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</si>
  <si>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</si>
  <si>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</si>
  <si>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</si>
  <si>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</si>
  <si>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</si>
  <si>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</si>
  <si>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</si>
  <si>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</si>
  <si>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</si>
  <si>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</si>
  <si>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</si>
  <si>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</si>
  <si>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</si>
  <si>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</si>
  <si>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</si>
  <si>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</si>
  <si>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</si>
  <si>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</si>
  <si>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</si>
  <si>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</si>
  <si>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</si>
  <si>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</si>
  <si>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</si>
  <si>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</si>
  <si>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</si>
  <si>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</si>
  <si>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</si>
  <si>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</si>
  <si>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</si>
  <si>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</si>
  <si>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</si>
  <si>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</si>
  <si>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</si>
  <si>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</si>
  <si>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</si>
  <si>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</si>
  <si>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</si>
  <si>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</si>
  <si>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</si>
  <si>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</si>
  <si>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</si>
  <si>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</si>
  <si>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</si>
  <si>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</si>
  <si>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</si>
  <si>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</si>
  <si>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</si>
  <si>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</si>
  <si>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</si>
  <si>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</si>
  <si>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</si>
  <si>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</si>
  <si>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</si>
  <si>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</si>
  <si>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</si>
  <si>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</si>
  <si>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</si>
  <si>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</si>
  <si>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</si>
  <si>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</si>
  <si>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</si>
  <si>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</si>
  <si>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</si>
  <si>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</si>
  <si>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</si>
  <si>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</si>
  <si>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</si>
  <si>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</si>
  <si>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</si>
  <si>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</si>
  <si>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</si>
  <si>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</si>
  <si>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</si>
  <si>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</si>
  <si>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</si>
  <si>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</si>
  <si>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</si>
  <si>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</si>
  <si>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</si>
  <si>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</si>
  <si>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</si>
  <si>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</si>
  <si>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</si>
  <si>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</si>
  <si>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</si>
  <si>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</si>
  <si>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</si>
  <si>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</si>
  <si>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</si>
  <si>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</si>
  <si>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</si>
  <si>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</si>
  <si>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</si>
  <si>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</si>
  <si>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</si>
  <si>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</si>
  <si>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</si>
  <si>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</si>
  <si>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</si>
  <si>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</si>
  <si>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</si>
  <si>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</si>
  <si>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</si>
  <si>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</si>
  <si>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</si>
  <si>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</si>
  <si>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</si>
  <si>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</si>
  <si>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</si>
  <si>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</si>
  <si>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</si>
  <si>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</si>
  <si>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</si>
  <si>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</si>
  <si>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</si>
  <si>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</si>
  <si>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</si>
  <si>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</si>
  <si>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</si>
  <si>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</si>
  <si>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</si>
  <si>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</si>
  <si>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</si>
  <si>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</si>
  <si>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</si>
  <si>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</si>
  <si>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</si>
  <si>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</si>
  <si>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</si>
  <si>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</si>
  <si>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</si>
  <si>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</si>
  <si>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</si>
  <si>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</si>
  <si>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</si>
  <si>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</si>
  <si>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</si>
  <si>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</si>
  <si>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</si>
  <si>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</si>
  <si>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</si>
  <si>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</si>
  <si>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</si>
  <si>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</si>
  <si>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</si>
  <si>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</si>
  <si>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</si>
  <si>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</si>
  <si>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</si>
  <si>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</si>
  <si>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</si>
  <si>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</si>
  <si>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</si>
  <si>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</si>
  <si>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</si>
  <si>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</si>
  <si>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</si>
  <si>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</si>
  <si>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</si>
  <si>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</si>
  <si>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</si>
  <si>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</si>
  <si>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</si>
  <si>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</si>
  <si>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</si>
  <si>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</si>
  <si>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</si>
  <si>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</si>
  <si>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</si>
  <si>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</si>
  <si>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</si>
  <si>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</si>
  <si>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</si>
  <si>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</si>
  <si>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</si>
  <si>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</si>
  <si>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</si>
  <si>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</si>
  <si>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</si>
  <si>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</si>
  <si>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</si>
  <si>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</si>
  <si>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</si>
  <si>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</si>
  <si>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</si>
  <si>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</si>
  <si>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</si>
  <si>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</si>
  <si>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</si>
  <si>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</si>
  <si>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</si>
  <si>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</si>
  <si>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</si>
  <si>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</si>
  <si>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</si>
  <si>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</si>
  <si>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</si>
  <si>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</si>
  <si>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</si>
  <si>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</si>
  <si>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</si>
  <si>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</si>
  <si>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</si>
  <si>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</si>
  <si>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</si>
  <si>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</si>
  <si>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</si>
  <si>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</si>
  <si>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</si>
  <si>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</si>
  <si>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</si>
  <si>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</si>
  <si>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</si>
  <si>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</si>
  <si>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</si>
  <si>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</si>
  <si>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</si>
  <si>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</si>
  <si>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</si>
  <si>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</si>
  <si>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</si>
  <si>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</si>
  <si>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</si>
  <si>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</si>
  <si>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</si>
  <si>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</si>
  <si>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</si>
  <si>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</si>
  <si>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</si>
  <si>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</si>
  <si>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</si>
  <si>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</si>
  <si>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</si>
  <si>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</si>
  <si>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</si>
  <si>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</si>
  <si>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</si>
  <si>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</si>
  <si>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</si>
  <si>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</si>
  <si>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</si>
  <si>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</si>
  <si>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</si>
  <si>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</si>
  <si>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</si>
  <si>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</si>
  <si>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</si>
  <si>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</si>
  <si>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</si>
  <si>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</si>
  <si>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</si>
  <si>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</si>
  <si>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</si>
  <si>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</si>
  <si>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</si>
  <si>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</si>
  <si>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</si>
  <si>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</si>
  <si>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</si>
  <si>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</si>
  <si>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</si>
  <si>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</si>
  <si>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</si>
  <si>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</si>
  <si>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</si>
  <si>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</si>
  <si>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</si>
  <si>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</si>
  <si>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</si>
  <si>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</si>
  <si>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</si>
  <si>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</si>
  <si>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</si>
  <si>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</si>
  <si>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</si>
  <si>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</si>
  <si>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</si>
  <si>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</si>
  <si>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</si>
  <si>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</si>
  <si>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</si>
  <si>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</si>
  <si>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</si>
  <si>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</si>
  <si>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</si>
  <si>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</si>
  <si>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</si>
  <si>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</si>
  <si>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</si>
  <si>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</si>
  <si>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</si>
  <si>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</si>
  <si>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</si>
  <si>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</si>
  <si>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</si>
  <si>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</si>
  <si>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</si>
  <si>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</si>
  <si>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</si>
  <si>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</si>
  <si>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</si>
  <si>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</si>
  <si>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</si>
  <si>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</si>
  <si>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</si>
  <si>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</si>
  <si>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</si>
  <si>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</si>
  <si>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</si>
  <si>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</si>
  <si>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</si>
  <si>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</si>
  <si>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</si>
  <si>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</si>
  <si>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</si>
  <si>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</si>
  <si>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</si>
  <si>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</si>
  <si>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</si>
  <si>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</si>
  <si>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</si>
  <si>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</si>
  <si>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</si>
  <si>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</si>
  <si>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</si>
  <si>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</si>
  <si>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</si>
  <si>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</si>
  <si>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</si>
  <si>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</si>
  <si>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</si>
  <si>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</si>
  <si>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</si>
  <si>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</si>
  <si>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</si>
  <si>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</si>
  <si>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</si>
  <si>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</si>
  <si>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</si>
  <si>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</si>
  <si>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</si>
  <si>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</si>
  <si>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</si>
  <si>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</si>
  <si>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</si>
  <si>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</si>
  <si>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</si>
  <si>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</si>
  <si>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</si>
  <si>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</si>
  <si>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</si>
  <si>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</si>
  <si>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</si>
  <si>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</si>
  <si>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</si>
  <si>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</si>
  <si>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</si>
  <si>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</si>
  <si>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</si>
  <si>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</si>
  <si>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</si>
  <si>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</si>
  <si>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</si>
  <si>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</si>
  <si>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</si>
  <si>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</si>
  <si>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</si>
  <si>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</si>
  <si>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</si>
  <si>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</si>
  <si>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</si>
  <si>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</si>
  <si>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</si>
  <si>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</si>
  <si>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</si>
  <si>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</si>
  <si>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</si>
  <si>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</si>
  <si>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</si>
  <si>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</si>
  <si>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</si>
  <si>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</si>
  <si>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</si>
  <si>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</si>
  <si>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</si>
  <si>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</si>
  <si>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</si>
  <si>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</si>
  <si>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</si>
  <si>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</si>
  <si>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</si>
  <si>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</si>
  <si>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</si>
  <si>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</si>
  <si>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</si>
  <si>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</si>
  <si>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</si>
  <si>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</si>
  <si>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</si>
  <si>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</si>
  <si>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</si>
  <si>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</si>
  <si>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</si>
  <si>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</si>
  <si>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</si>
  <si>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</si>
  <si>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</si>
  <si>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</si>
  <si>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</si>
  <si>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</si>
  <si>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</si>
  <si>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</si>
  <si>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</si>
  <si>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</si>
  <si>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</si>
  <si>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</si>
  <si>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</si>
  <si>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</si>
  <si>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</si>
  <si>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</si>
  <si>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</si>
  <si>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</si>
  <si>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</si>
  <si>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</si>
  <si>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</si>
  <si>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</si>
  <si>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</si>
  <si>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</si>
  <si>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</si>
  <si>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</si>
  <si>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</si>
  <si>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</si>
  <si>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</si>
  <si>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</si>
  <si>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</si>
  <si>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</si>
  <si>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</si>
  <si>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</si>
  <si>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</si>
  <si>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</si>
  <si>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</si>
  <si>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</si>
  <si>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</si>
  <si>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</si>
  <si>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</si>
  <si>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</si>
  <si>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</si>
  <si>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</si>
  <si>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</si>
  <si>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</si>
  <si>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</si>
  <si>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</si>
  <si>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</si>
  <si>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</si>
  <si>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</si>
  <si>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</si>
  <si>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</si>
  <si>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</si>
  <si>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</si>
  <si>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</si>
  <si>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</si>
  <si>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</si>
  <si>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</si>
  <si>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</si>
  <si>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</si>
  <si>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</si>
  <si>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</si>
  <si>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</si>
  <si>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</si>
  <si>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</si>
  <si>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</si>
  <si>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</si>
  <si>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</si>
  <si>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</si>
  <si>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</si>
  <si>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</si>
  <si>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</si>
  <si>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</si>
  <si>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</si>
  <si>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</si>
  <si>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</si>
  <si>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</si>
  <si>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</si>
  <si>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</si>
  <si>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</si>
  <si>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</si>
  <si>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</si>
  <si>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</si>
  <si>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</si>
  <si>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</si>
  <si>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</si>
  <si>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</si>
  <si>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</si>
  <si>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</si>
  <si>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</si>
  <si>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</si>
  <si>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</si>
  <si>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</si>
  <si>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</si>
  <si>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</si>
  <si>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</si>
  <si>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</si>
  <si>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</si>
  <si>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</si>
  <si>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</si>
  <si>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</si>
  <si>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</si>
  <si>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</si>
  <si>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</si>
  <si>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</si>
  <si>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</si>
  <si>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</si>
  <si>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</si>
  <si>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</si>
  <si>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</si>
  <si>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</si>
  <si>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</si>
  <si>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</si>
  <si>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</si>
  <si>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</si>
  <si>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</si>
  <si>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</si>
  <si>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</si>
  <si>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</si>
  <si>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</si>
  <si>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</si>
  <si>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</si>
  <si>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</si>
  <si>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</si>
  <si>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</si>
  <si>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</si>
  <si>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</si>
  <si>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</si>
  <si>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</si>
  <si>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</si>
  <si>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</si>
  <si>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</si>
  <si>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</si>
  <si>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</si>
  <si>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</si>
  <si>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</si>
  <si>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</si>
  <si>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</si>
  <si>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</si>
  <si>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</si>
  <si>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</si>
  <si>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</si>
  <si>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</si>
  <si>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</si>
  <si>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</si>
  <si>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</si>
  <si>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</si>
  <si>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</si>
  <si>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</si>
  <si>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</si>
  <si>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</si>
  <si>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</si>
  <si>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</si>
  <si>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</si>
  <si>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</si>
  <si>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</si>
  <si>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</si>
  <si>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</si>
  <si>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</si>
  <si>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</si>
  <si>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</si>
  <si>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</si>
  <si>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</si>
  <si>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</si>
  <si>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</si>
  <si>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</si>
  <si>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</si>
  <si>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</si>
  <si>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</si>
  <si>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</si>
  <si>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</si>
  <si>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</si>
  <si>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</si>
  <si>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</si>
  <si>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</si>
  <si>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</si>
  <si>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</si>
  <si>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</si>
  <si>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</si>
  <si>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</si>
  <si>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</si>
  <si>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</si>
  <si>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</si>
  <si>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</si>
  <si>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</si>
  <si>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</si>
  <si>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</si>
  <si>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</si>
  <si>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</si>
  <si>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</si>
  <si>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</si>
  <si>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</si>
  <si>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</si>
  <si>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</si>
  <si>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</si>
  <si>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</si>
  <si>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</si>
  <si>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</si>
  <si>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</si>
  <si>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</si>
  <si>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</si>
  <si>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</si>
  <si>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</si>
  <si>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</si>
  <si>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</si>
  <si>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</si>
  <si>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</si>
  <si>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</si>
  <si>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</si>
  <si>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</si>
  <si>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</si>
  <si>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</si>
  <si>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</si>
  <si>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</si>
  <si>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</si>
  <si>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</si>
  <si>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</si>
  <si>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</si>
  <si>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</si>
  <si>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</si>
  <si>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</si>
  <si>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</si>
  <si>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</si>
  <si>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</si>
  <si>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</si>
  <si>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</si>
  <si>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</si>
  <si>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</si>
  <si>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</si>
  <si>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</si>
  <si>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</si>
  <si>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</si>
  <si>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</si>
  <si>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</si>
  <si>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</si>
  <si>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</si>
  <si>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</si>
  <si>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</si>
  <si>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</si>
  <si>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</si>
  <si>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</si>
  <si>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</si>
  <si>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</si>
  <si>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</si>
  <si>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</si>
  <si>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</si>
  <si>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</si>
  <si>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</si>
  <si>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</si>
  <si>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</si>
  <si>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</si>
  <si>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</si>
  <si>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</si>
  <si>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</si>
  <si>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</si>
  <si>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</si>
  <si>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</si>
  <si>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</si>
  <si>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</si>
  <si>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</si>
  <si>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</si>
  <si>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</si>
  <si>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</si>
  <si>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</si>
  <si>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</si>
  <si>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</si>
  <si>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</si>
  <si>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</si>
  <si>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</si>
  <si>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</si>
  <si>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</si>
  <si>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</si>
  <si>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</si>
  <si>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</si>
  <si>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</si>
  <si>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</si>
  <si>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</si>
  <si>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</si>
  <si>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</si>
  <si>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</si>
  <si>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</si>
  <si>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</si>
  <si>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</si>
  <si>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</si>
  <si>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</si>
  <si>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</si>
  <si>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</si>
  <si>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</si>
  <si>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</si>
  <si>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</si>
  <si>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</si>
  <si>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</si>
  <si>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</si>
  <si>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</si>
  <si>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</si>
  <si>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</si>
  <si>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</si>
  <si>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</si>
  <si>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</si>
  <si>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</si>
  <si>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</si>
  <si>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</si>
  <si>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</si>
  <si>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</si>
  <si>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</si>
  <si>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</si>
  <si>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</si>
  <si>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</si>
  <si>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</si>
  <si>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</si>
  <si>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</si>
  <si>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</si>
  <si>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</si>
  <si>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</si>
  <si>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</si>
  <si>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</si>
  <si>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</si>
  <si>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</si>
  <si>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</si>
  <si>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</si>
  <si>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</si>
  <si>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</si>
  <si>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</si>
  <si>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</si>
  <si>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</si>
  <si>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</si>
  <si>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</si>
  <si>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</si>
  <si>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</si>
  <si>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</si>
  <si>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</si>
  <si>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</si>
  <si>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</si>
  <si>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</si>
  <si>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</si>
  <si>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</si>
  <si>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</si>
  <si>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</si>
  <si>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</si>
  <si>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</si>
  <si>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</si>
  <si>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</si>
  <si>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</si>
  <si>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</si>
  <si>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</si>
  <si>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</si>
  <si>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</si>
  <si>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</si>
  <si>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</si>
  <si>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</si>
  <si>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</si>
  <si>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</si>
  <si>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</si>
  <si>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</si>
  <si>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</si>
  <si>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</si>
  <si>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</si>
  <si>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</si>
  <si>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</si>
  <si>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</si>
  <si>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</si>
  <si>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</si>
  <si>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</si>
  <si>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</si>
  <si>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</si>
  <si>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</si>
  <si>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</si>
  <si>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</si>
  <si>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</si>
  <si>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</si>
  <si>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</si>
  <si>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</si>
  <si>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</si>
  <si>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</si>
  <si>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</si>
  <si>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</si>
  <si>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</si>
  <si>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</si>
  <si>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</si>
  <si>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</si>
  <si>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</si>
  <si>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</si>
  <si>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</si>
  <si>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</si>
  <si>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</si>
  <si>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</si>
  <si>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</si>
  <si>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</si>
  <si>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</si>
  <si>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</si>
  <si>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</si>
  <si>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</si>
  <si>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</si>
  <si>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</si>
  <si>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</si>
  <si>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</si>
  <si>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</si>
  <si>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</si>
  <si>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</si>
  <si>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</si>
  <si>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</si>
  <si>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</si>
  <si>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</si>
  <si>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</si>
  <si>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</si>
  <si>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</si>
  <si>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</si>
  <si>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</si>
  <si>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</si>
  <si>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</si>
  <si>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</si>
  <si>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</si>
  <si>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</si>
  <si>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</si>
  <si>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</si>
  <si>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</si>
  <si>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</si>
  <si>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</si>
  <si>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</si>
  <si>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</si>
  <si>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</si>
  <si>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</si>
  <si>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</si>
  <si>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</si>
  <si>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</si>
  <si>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</si>
  <si>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</si>
  <si>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</si>
  <si>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</si>
  <si>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</si>
  <si>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</si>
  <si>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</si>
  <si>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</si>
  <si>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</si>
  <si>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</si>
  <si>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</si>
  <si>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</si>
  <si>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</si>
  <si>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</si>
  <si>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</si>
  <si>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</si>
  <si>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</si>
  <si>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</si>
  <si>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</si>
  <si>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</si>
  <si>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</si>
  <si>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</si>
  <si>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</si>
  <si>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</si>
  <si>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</si>
  <si>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</si>
  <si>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</si>
  <si>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</si>
  <si>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</si>
  <si>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</si>
  <si>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</si>
  <si>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</si>
  <si>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</si>
  <si>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</si>
  <si>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</si>
  <si>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</si>
  <si>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</si>
  <si>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</si>
  <si>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</si>
  <si>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</si>
  <si>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</si>
  <si>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</si>
  <si>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</si>
  <si>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</si>
  <si>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</si>
  <si>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</si>
  <si>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</si>
  <si>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</si>
  <si>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</si>
  <si>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</si>
  <si>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</si>
  <si>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</si>
  <si>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</si>
  <si>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</si>
  <si>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</si>
  <si>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</si>
  <si>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</si>
  <si>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</si>
  <si>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</si>
  <si>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</si>
  <si>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</si>
  <si>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</si>
  <si>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</si>
  <si>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</si>
  <si>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</si>
  <si>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</si>
  <si>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</si>
  <si>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</si>
  <si>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</si>
  <si>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</si>
  <si>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</si>
  <si>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</si>
  <si>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</si>
  <si>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</si>
  <si>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</si>
  <si>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</si>
  <si>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</si>
  <si>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</si>
  <si>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</si>
  <si>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</si>
  <si>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</si>
  <si>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</si>
  <si>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</si>
  <si>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</si>
  <si>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</si>
  <si>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</si>
  <si>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</si>
  <si>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</si>
  <si>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</si>
  <si>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</si>
  <si>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</si>
  <si>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</si>
  <si>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</si>
  <si>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</si>
  <si>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</si>
  <si>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</si>
  <si>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</si>
  <si>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</si>
  <si>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</si>
  <si>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</si>
  <si>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</si>
  <si>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</si>
  <si>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</si>
  <si>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</si>
  <si>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</si>
  <si>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</si>
  <si>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</si>
  <si>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</si>
  <si>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</si>
  <si>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</si>
  <si>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</si>
  <si>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</si>
  <si>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</si>
  <si>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</si>
  <si>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</si>
  <si>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</si>
  <si>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</si>
  <si>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</si>
  <si>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</si>
  <si>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</si>
  <si>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</si>
  <si>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</si>
  <si>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</si>
  <si>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</si>
  <si>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</si>
  <si>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</si>
  <si>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</si>
  <si>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</si>
  <si>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</si>
  <si>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</si>
  <si>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</si>
  <si>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</si>
  <si>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</si>
  <si>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</si>
  <si>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</si>
  <si>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</si>
  <si>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</si>
  <si>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</si>
  <si>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</si>
  <si>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</si>
  <si>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</si>
  <si>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</si>
  <si>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</si>
  <si>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</si>
  <si>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</si>
  <si>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</si>
  <si>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</si>
  <si>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</si>
  <si>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</si>
  <si>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</si>
  <si>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</si>
  <si>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</si>
  <si>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</si>
  <si>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</si>
  <si>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</si>
  <si>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</si>
  <si>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</si>
  <si>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</si>
  <si>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</si>
  <si>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</si>
  <si>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</si>
  <si>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</si>
  <si>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</si>
  <si>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</si>
  <si>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</si>
  <si>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</si>
  <si>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</si>
  <si>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</si>
  <si>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</si>
  <si>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</si>
  <si>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</si>
  <si>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</si>
  <si>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</si>
  <si>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</si>
  <si>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</si>
  <si>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</si>
  <si>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</si>
  <si>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</si>
  <si>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</si>
  <si>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</si>
  <si>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</si>
  <si>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</si>
  <si>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</si>
  <si>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</si>
  <si>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</si>
  <si>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</si>
  <si>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</si>
  <si>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</si>
  <si>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</si>
  <si>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</si>
  <si>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</si>
  <si>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</si>
  <si>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</si>
  <si>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</si>
  <si>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</si>
  <si>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</si>
  <si>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</si>
  <si>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</si>
  <si>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</si>
  <si>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</si>
  <si>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</si>
  <si>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</si>
  <si>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</si>
  <si>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</si>
  <si>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</si>
  <si>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</si>
  <si>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</si>
  <si>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</si>
  <si>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</si>
  <si>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</si>
  <si>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</si>
  <si>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</si>
  <si>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</si>
  <si>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</si>
  <si>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</si>
  <si>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</si>
  <si>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</si>
  <si>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</si>
  <si>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</si>
  <si>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</si>
  <si>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</si>
  <si>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</si>
  <si>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</si>
  <si>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</si>
  <si>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</si>
  <si>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</si>
  <si>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</si>
  <si>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</si>
  <si>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</si>
  <si>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</si>
  <si>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</si>
  <si>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</si>
  <si>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</si>
  <si>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</si>
  <si>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</si>
  <si>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</si>
  <si>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</si>
  <si>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</si>
  <si>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</si>
  <si>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</si>
  <si>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</si>
  <si>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</si>
  <si>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</si>
  <si>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</si>
  <si>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</si>
  <si>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</si>
  <si>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</si>
  <si>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</si>
  <si>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</si>
  <si>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</si>
  <si>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</si>
  <si>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</si>
  <si>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</si>
  <si>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</si>
  <si>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</si>
  <si>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</si>
  <si>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</si>
  <si>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</si>
  <si>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</si>
  <si>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</si>
  <si>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</si>
  <si>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</si>
  <si>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</si>
  <si>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</si>
  <si>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</si>
  <si>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</si>
  <si>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</si>
  <si>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</si>
  <si>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</si>
  <si>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</si>
  <si>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</si>
  <si>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</si>
  <si>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</si>
  <si>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</si>
  <si>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</si>
  <si>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</si>
  <si>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</si>
  <si>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</si>
  <si>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</si>
  <si>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</si>
  <si>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</si>
  <si>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</si>
  <si>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</si>
  <si>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</si>
  <si>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</si>
  <si>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</si>
  <si>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</si>
  <si>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</si>
  <si>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</si>
  <si>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</si>
  <si>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</si>
  <si>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</si>
  <si>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</si>
  <si>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</si>
  <si>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</si>
  <si>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</si>
  <si>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</si>
  <si>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</si>
  <si>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</si>
  <si>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</si>
  <si>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</si>
  <si>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</si>
  <si>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</si>
  <si>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</si>
  <si>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</si>
  <si>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</si>
  <si>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</si>
  <si>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</si>
  <si>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</si>
  <si>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</si>
  <si>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</si>
  <si>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</si>
  <si>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</si>
  <si>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</si>
  <si>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</si>
  <si>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</si>
  <si>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</si>
  <si>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</si>
  <si>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</si>
  <si>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</si>
  <si>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</si>
  <si>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</si>
  <si>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</si>
  <si>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</si>
  <si>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</si>
  <si>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</si>
  <si>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</si>
  <si>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</si>
  <si>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</si>
  <si>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</si>
  <si>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</si>
  <si>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</si>
  <si>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</si>
  <si>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</si>
  <si>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</si>
  <si>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</si>
  <si>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</si>
  <si>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</si>
  <si>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</si>
  <si>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</si>
  <si>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</si>
  <si>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</si>
  <si>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</si>
  <si>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</si>
  <si>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</si>
  <si>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</si>
  <si>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</si>
  <si>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</si>
  <si>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</si>
  <si>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</si>
  <si>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</si>
  <si>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</si>
  <si>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</si>
  <si>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</si>
  <si>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</si>
  <si>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</si>
  <si>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</si>
  <si>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</si>
  <si>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</si>
  <si>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</si>
  <si>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</si>
  <si>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</si>
  <si>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</si>
  <si>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</si>
  <si>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</si>
  <si>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</si>
  <si>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</si>
  <si>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</si>
  <si>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</si>
  <si>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</si>
  <si>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</si>
  <si>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</si>
  <si>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</si>
  <si>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</si>
  <si>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</si>
  <si>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</si>
  <si>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</si>
  <si>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</si>
  <si>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</si>
  <si>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</si>
  <si>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</si>
  <si>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</si>
  <si>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</si>
  <si>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</si>
  <si>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</si>
  <si>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</si>
  <si>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</si>
  <si>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</si>
  <si>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</si>
  <si>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</si>
  <si>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</si>
  <si>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</si>
  <si>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</si>
  <si>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</si>
  <si>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</si>
  <si>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</si>
  <si>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</si>
  <si>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</si>
  <si>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</si>
  <si>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</si>
  <si>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</si>
  <si>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</si>
  <si>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</si>
  <si>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</si>
  <si>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</si>
  <si>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</si>
  <si>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</si>
  <si>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</si>
  <si>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</si>
  <si>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</si>
  <si>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</si>
  <si>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</si>
  <si>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</si>
  <si>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</si>
  <si>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</si>
  <si>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</si>
  <si>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</si>
  <si>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</si>
  <si>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</si>
  <si>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</si>
  <si>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</si>
  <si>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</si>
  <si>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</si>
  <si>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</si>
  <si>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</si>
  <si>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</si>
  <si>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</si>
  <si>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</si>
  <si>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</si>
  <si>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</si>
  <si>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</si>
  <si>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</si>
  <si>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</si>
  <si>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</si>
  <si>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</si>
  <si>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</si>
  <si>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</si>
  <si>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</si>
  <si>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</si>
  <si>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</si>
  <si>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</si>
  <si>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</si>
  <si>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</si>
  <si>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</si>
  <si>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</si>
  <si>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</si>
  <si>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</si>
  <si>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</si>
  <si>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</si>
  <si>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</si>
  <si>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</si>
  <si>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</si>
  <si>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</si>
  <si>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</si>
  <si>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</si>
  <si>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</si>
  <si>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</si>
  <si>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</si>
  <si>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</si>
  <si>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</si>
  <si>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</si>
  <si>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</si>
  <si>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</si>
  <si>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</si>
  <si>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</si>
  <si>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</si>
  <si>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</si>
  <si>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</si>
  <si>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</si>
  <si>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</si>
  <si>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</si>
  <si>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</si>
  <si>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</si>
  <si>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</si>
  <si>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</si>
  <si>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</si>
  <si>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</si>
  <si>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</si>
  <si>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</si>
  <si>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</si>
  <si>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</si>
  <si>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</si>
  <si>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</si>
  <si>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</si>
  <si>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</si>
  <si>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</si>
  <si>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</si>
  <si>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</si>
  <si>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</si>
  <si>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</si>
  <si>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</si>
  <si>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</si>
  <si>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</si>
  <si>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</si>
  <si>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</si>
  <si>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</si>
  <si>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</si>
  <si>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</si>
  <si>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</si>
  <si>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</si>
  <si>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</si>
  <si>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</si>
  <si>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</si>
  <si>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</si>
  <si>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</si>
  <si>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</si>
  <si>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</si>
  <si>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</si>
  <si>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</si>
  <si>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</si>
  <si>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</si>
  <si>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</si>
  <si>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</si>
  <si>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</si>
  <si>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</si>
  <si>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</si>
  <si>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</si>
  <si>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</si>
  <si>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</si>
  <si>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</si>
  <si>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</si>
  <si>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</si>
  <si>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</si>
  <si>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</si>
  <si>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</si>
  <si>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</si>
  <si>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</si>
  <si>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</si>
  <si>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</si>
  <si>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</si>
  <si>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</si>
  <si>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</si>
  <si>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</si>
  <si>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</si>
  <si>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</si>
  <si>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</si>
  <si>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</si>
  <si>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</si>
  <si>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</si>
  <si>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</si>
  <si>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</si>
  <si>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</si>
  <si>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</si>
  <si>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</si>
  <si>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</si>
  <si>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</si>
  <si>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</si>
  <si>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</si>
  <si>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</si>
  <si>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</si>
  <si>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</si>
  <si>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</si>
  <si>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</si>
  <si>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</si>
  <si>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</si>
  <si>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</si>
  <si>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</si>
  <si>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</si>
  <si>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</si>
  <si>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</si>
  <si>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</si>
  <si>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</si>
  <si>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</si>
  <si>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</si>
  <si>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</si>
  <si>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</si>
  <si>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</si>
  <si>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</si>
  <si>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</si>
  <si>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</si>
  <si>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</si>
  <si>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</si>
  <si>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</si>
  <si>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</si>
  <si>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</si>
  <si>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</si>
  <si>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</si>
  <si>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</si>
  <si>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</si>
  <si>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</si>
  <si>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</si>
  <si>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</si>
  <si>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</si>
  <si>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</si>
  <si>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</si>
  <si>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</si>
  <si>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</si>
  <si>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</si>
  <si>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</si>
  <si>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</si>
  <si>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</si>
  <si>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</si>
  <si>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</si>
  <si>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</si>
  <si>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</si>
  <si>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</si>
  <si>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</si>
  <si>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</si>
  <si>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</si>
  <si>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</si>
  <si>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</si>
  <si>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</si>
  <si>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</si>
  <si>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</si>
  <si>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</si>
  <si>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</si>
  <si>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</si>
  <si>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</si>
  <si>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</si>
  <si>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</si>
  <si>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</si>
  <si>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</si>
  <si>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</si>
  <si>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</si>
  <si>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</si>
  <si>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</si>
  <si>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</si>
  <si>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</si>
  <si>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</si>
  <si>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</si>
  <si>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</si>
  <si>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</si>
  <si>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</si>
  <si>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</si>
  <si>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</si>
  <si>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</si>
  <si>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</si>
  <si>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</si>
  <si>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</si>
  <si>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</si>
  <si>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</si>
  <si>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</si>
  <si>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</si>
  <si>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</si>
  <si>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</si>
  <si>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</si>
  <si>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</si>
  <si>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</si>
  <si>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</si>
  <si>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</si>
  <si>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</si>
  <si>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</si>
  <si>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</si>
  <si>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</si>
  <si>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</si>
  <si>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</si>
  <si>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</si>
  <si>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</si>
  <si>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</si>
  <si>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</si>
  <si>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</si>
  <si>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</si>
  <si>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</si>
  <si>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</si>
  <si>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</si>
  <si>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</si>
  <si>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</si>
  <si>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</si>
  <si>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</si>
  <si>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</si>
  <si>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</si>
  <si>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</si>
  <si>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</si>
  <si>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</si>
  <si>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</si>
  <si>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</si>
  <si>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</si>
  <si>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</si>
  <si>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</si>
  <si>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</si>
  <si>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</si>
  <si>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</si>
  <si>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</si>
  <si>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</si>
  <si>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</si>
  <si>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</si>
  <si>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</si>
  <si>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</si>
  <si>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</si>
  <si>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</si>
  <si>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</si>
  <si>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</si>
  <si>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</si>
  <si>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</si>
  <si>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</si>
  <si>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</si>
  <si>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</si>
  <si>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</si>
  <si>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</si>
  <si>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</si>
  <si>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</si>
  <si>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</si>
  <si>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</si>
  <si>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</si>
  <si>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</si>
  <si>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</si>
  <si>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</si>
  <si>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</si>
  <si>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</si>
  <si>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</si>
  <si>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</si>
  <si>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</si>
  <si>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</si>
  <si>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</si>
  <si>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</si>
  <si>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</si>
  <si>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</si>
  <si>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</si>
  <si>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</si>
  <si>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</si>
  <si>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</si>
  <si>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</si>
  <si>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</si>
  <si>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</si>
  <si>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</si>
  <si>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</si>
  <si>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</si>
  <si>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</si>
  <si>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</si>
  <si>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</si>
  <si>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</si>
  <si>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</si>
  <si>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</si>
  <si>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</si>
  <si>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</si>
  <si>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</si>
  <si>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</si>
  <si>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</si>
  <si>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</si>
  <si>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</si>
  <si>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</si>
  <si>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</si>
  <si>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</si>
  <si>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</si>
  <si>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</si>
  <si>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</si>
  <si>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</si>
  <si>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</si>
  <si>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</si>
  <si>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</si>
  <si>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</si>
  <si>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</si>
  <si>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</si>
  <si>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</si>
  <si>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</si>
  <si>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</si>
  <si>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</si>
  <si>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</si>
  <si>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</si>
  <si>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</si>
  <si>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</si>
  <si>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</si>
  <si>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</si>
  <si>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</si>
  <si>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</si>
  <si>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</si>
  <si>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</si>
  <si>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</si>
  <si>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</si>
  <si>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</si>
  <si>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</si>
  <si>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</si>
  <si>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</si>
  <si>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</si>
  <si>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</si>
  <si>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</si>
  <si>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</si>
  <si>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</si>
  <si>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</si>
  <si>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</si>
  <si>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</si>
  <si>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</si>
  <si>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</si>
  <si>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</si>
  <si>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</si>
  <si>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</si>
  <si>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</si>
  <si>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</si>
  <si>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</si>
  <si>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</si>
  <si>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</si>
  <si>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</si>
  <si>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</si>
  <si>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</si>
  <si>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</si>
  <si>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</si>
  <si>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</si>
  <si>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</si>
  <si>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</si>
  <si>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</si>
  <si>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</si>
  <si>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</si>
  <si>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</si>
  <si>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</si>
  <si>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</si>
  <si>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</si>
  <si>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</si>
  <si>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</si>
  <si>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</si>
  <si>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</si>
  <si>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</si>
  <si>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</si>
  <si>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</si>
  <si>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</si>
  <si>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</si>
  <si>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</si>
  <si>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</si>
  <si>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</si>
  <si>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</si>
  <si>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</si>
  <si>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</si>
  <si>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</si>
  <si>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</si>
  <si>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</si>
  <si>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</si>
  <si>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</si>
  <si>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</si>
  <si>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</si>
  <si>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</si>
  <si>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</si>
  <si>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</si>
  <si>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</si>
  <si>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</si>
  <si>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</si>
  <si>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</si>
  <si>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</si>
  <si>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</si>
  <si>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</si>
  <si>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</si>
  <si>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</si>
  <si>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</si>
  <si>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</si>
  <si>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</si>
  <si>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</si>
  <si>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</si>
  <si>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</si>
  <si>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</si>
  <si>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</si>
  <si>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</si>
  <si>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</si>
  <si>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</si>
  <si>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</si>
  <si>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</si>
  <si>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</si>
  <si>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</si>
  <si>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</si>
  <si>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</si>
  <si>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</si>
  <si>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</si>
  <si>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</si>
  <si>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</si>
  <si>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</si>
  <si>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</si>
  <si>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</si>
  <si>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</si>
  <si>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</si>
  <si>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</si>
  <si>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</si>
  <si>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</si>
  <si>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</si>
  <si>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</si>
  <si>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</si>
  <si>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</si>
  <si>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</si>
  <si>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</si>
  <si>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</si>
  <si>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</si>
  <si>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</si>
  <si>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</si>
  <si>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</si>
  <si>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</si>
  <si>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</si>
  <si>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</si>
  <si>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</si>
  <si>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</si>
  <si>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</si>
  <si>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</si>
  <si>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</si>
  <si>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</si>
  <si>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</si>
  <si>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</si>
  <si>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</si>
  <si>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</si>
  <si>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</si>
  <si>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</si>
  <si>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</si>
  <si>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</si>
  <si>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</si>
  <si>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</si>
  <si>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</si>
  <si>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</si>
  <si>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</si>
  <si>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</si>
  <si>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</si>
  <si>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</si>
  <si>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</si>
  <si>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</si>
  <si>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</si>
  <si>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</si>
  <si>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</si>
  <si>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</si>
  <si>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</si>
  <si>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</si>
  <si>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</si>
  <si>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</si>
  <si>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</si>
  <si>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</si>
  <si>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</si>
  <si>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</si>
  <si>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</si>
  <si>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</si>
  <si>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</si>
  <si>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</si>
  <si>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</si>
  <si>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</si>
  <si>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</si>
  <si>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</si>
  <si>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</si>
  <si>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</si>
  <si>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</si>
  <si>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</si>
  <si>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</si>
  <si>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</si>
  <si>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</si>
  <si>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</si>
  <si>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</si>
  <si>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</si>
  <si>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</si>
  <si>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</si>
  <si>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</si>
  <si>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</si>
  <si>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</si>
  <si>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</si>
  <si>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</si>
  <si>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</si>
  <si>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</si>
  <si>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</si>
  <si>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</si>
  <si>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</si>
  <si>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</si>
  <si>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</si>
  <si>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</si>
  <si>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</si>
  <si>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</si>
  <si>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</si>
  <si>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</si>
  <si>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</si>
  <si>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</si>
  <si>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</si>
  <si>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</si>
  <si>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</si>
  <si>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</si>
  <si>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</si>
  <si>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</si>
  <si>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</si>
  <si>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</si>
  <si>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</si>
  <si>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</si>
  <si>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</si>
  <si>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</si>
  <si>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</si>
  <si>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</si>
  <si>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</si>
  <si>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</si>
  <si>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</si>
  <si>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</si>
  <si>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</si>
  <si>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</si>
  <si>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</si>
  <si>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</si>
  <si>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</si>
  <si>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</si>
  <si>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</si>
  <si>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</si>
  <si>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</si>
  <si>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</si>
  <si>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</si>
  <si>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</si>
  <si>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</si>
  <si>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</si>
  <si>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</si>
  <si>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</si>
  <si>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</si>
  <si>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</si>
  <si>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</si>
  <si>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</si>
  <si>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</si>
  <si>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</si>
  <si>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</si>
  <si>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</si>
  <si>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</si>
  <si>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</si>
  <si>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</si>
  <si>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</si>
  <si>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</si>
  <si>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</si>
  <si>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</si>
  <si>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</si>
  <si>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</si>
  <si>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</si>
  <si>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</si>
  <si>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</si>
  <si>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</si>
  <si>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</si>
  <si>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</si>
  <si>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</si>
  <si>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</si>
  <si>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</si>
  <si>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</si>
  <si>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</si>
  <si>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</si>
  <si>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</si>
  <si>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</si>
  <si>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</si>
  <si>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</si>
  <si>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</si>
  <si>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</si>
  <si>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</si>
  <si>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</si>
  <si>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</si>
  <si>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</si>
  <si>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</si>
  <si>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</si>
  <si>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</si>
  <si>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</si>
  <si>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</si>
  <si>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</si>
  <si>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</si>
  <si>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</si>
  <si>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</si>
  <si>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</si>
  <si>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</si>
  <si>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</si>
  <si>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</si>
  <si>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</si>
  <si>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</si>
  <si>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</si>
  <si>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</si>
  <si>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</si>
  <si>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</si>
  <si>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</si>
  <si>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</si>
  <si>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</si>
  <si>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</si>
  <si>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</si>
  <si>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</si>
  <si>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</si>
  <si>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</si>
  <si>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</si>
  <si>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</si>
  <si>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</si>
  <si>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</si>
  <si>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</si>
  <si>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</si>
  <si>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</si>
  <si>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</si>
  <si>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</si>
  <si>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</si>
  <si>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</si>
  <si>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</si>
  <si>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</si>
  <si>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</si>
  <si>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</si>
  <si>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</si>
  <si>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</si>
  <si>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</si>
  <si>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</si>
  <si>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</si>
  <si>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</si>
  <si>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</si>
  <si>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</si>
  <si>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</si>
  <si>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</si>
  <si>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</si>
  <si>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</si>
  <si>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</si>
  <si>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</si>
  <si>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</si>
  <si>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</si>
  <si>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</si>
  <si>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</si>
  <si>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</si>
  <si>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</si>
  <si>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</si>
  <si>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</si>
  <si>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</si>
  <si>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</si>
  <si>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</si>
  <si>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</si>
  <si>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</si>
  <si>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</si>
  <si>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</si>
  <si>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</si>
  <si>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</si>
  <si>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</si>
  <si>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</si>
  <si>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</si>
  <si>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</si>
  <si>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</si>
  <si>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</si>
  <si>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</si>
  <si>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</si>
  <si>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</si>
  <si>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</si>
  <si>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</si>
  <si>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</si>
  <si>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</si>
  <si>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</si>
  <si>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</si>
  <si>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</si>
  <si>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</si>
  <si>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</si>
  <si>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</si>
  <si>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</si>
  <si>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</si>
  <si>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</si>
  <si>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</si>
  <si>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</si>
  <si>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</si>
  <si>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</si>
  <si>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</si>
  <si>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</si>
  <si>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</si>
  <si>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</si>
  <si>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</si>
  <si>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</si>
  <si>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</si>
  <si>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</si>
  <si>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</si>
  <si>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</si>
  <si>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</si>
  <si>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</si>
  <si>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</si>
  <si>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</si>
  <si>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</si>
  <si>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</si>
  <si>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</si>
  <si>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</si>
  <si>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</si>
  <si>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</si>
  <si>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</si>
  <si>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</si>
  <si>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</si>
  <si>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</si>
  <si>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</si>
  <si>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</si>
  <si>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</si>
  <si>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</si>
  <si>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</si>
  <si>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</si>
  <si>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</si>
  <si>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</si>
  <si>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</si>
  <si>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</si>
  <si>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</si>
  <si>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</si>
  <si>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</si>
  <si>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</si>
  <si>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</si>
  <si>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</si>
  <si>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</si>
  <si>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</si>
  <si>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</si>
  <si>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</si>
  <si>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</si>
  <si>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</si>
  <si>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</si>
  <si>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</si>
  <si>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</si>
  <si>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</si>
  <si>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</si>
  <si>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</si>
  <si>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</si>
  <si>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</si>
  <si>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</si>
  <si>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</si>
  <si>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</si>
  <si>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</si>
  <si>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</si>
  <si>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</si>
  <si>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</si>
  <si>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</si>
  <si>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</si>
  <si>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</si>
  <si>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</si>
  <si>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</si>
  <si>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</si>
  <si>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</si>
  <si>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</si>
  <si>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</si>
  <si>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</si>
  <si>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</si>
  <si>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</si>
  <si>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</si>
  <si>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</si>
  <si>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</si>
  <si>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</si>
  <si>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</si>
  <si>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</si>
  <si>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</si>
  <si>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</si>
  <si>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</si>
  <si>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</si>
  <si>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</si>
  <si>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</si>
  <si>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</si>
  <si>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</si>
  <si>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</si>
  <si>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</si>
  <si>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</si>
  <si>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</si>
  <si>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</si>
  <si>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</si>
  <si>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</si>
  <si>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</si>
  <si>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</si>
  <si>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</si>
  <si>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</si>
  <si>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</si>
  <si>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</si>
  <si>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</si>
  <si>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</si>
  <si>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</si>
  <si>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</si>
  <si>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</si>
  <si>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</si>
  <si>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</si>
  <si>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</si>
  <si>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</si>
  <si>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</si>
  <si>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</si>
  <si>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</si>
  <si>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</si>
  <si>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</si>
  <si>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</si>
  <si>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</si>
  <si>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</si>
  <si>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</si>
  <si>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</si>
  <si>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</si>
  <si>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</si>
  <si>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</si>
  <si>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</si>
  <si>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</si>
  <si>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</si>
  <si>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</si>
  <si>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</si>
  <si>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</si>
  <si>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</si>
  <si>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</si>
  <si>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</si>
  <si>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</si>
  <si>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</si>
  <si>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</si>
  <si>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</si>
  <si>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</si>
  <si>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</si>
  <si>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</si>
  <si>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</si>
  <si>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</si>
  <si>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</si>
  <si>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</si>
  <si>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</si>
  <si>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</si>
  <si>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</si>
  <si>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</si>
  <si>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</si>
  <si>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</si>
  <si>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</si>
  <si>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</si>
  <si>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</si>
  <si>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</si>
  <si>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</si>
  <si>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</si>
  <si>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</si>
  <si>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</si>
  <si>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</si>
  <si>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</si>
  <si>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</si>
  <si>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</si>
  <si>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</si>
  <si>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</si>
  <si>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</si>
  <si>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</si>
  <si>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</si>
  <si>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</si>
  <si>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</si>
  <si>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</si>
  <si>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</si>
  <si>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</si>
  <si>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</si>
  <si>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</si>
  <si>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</si>
  <si>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</si>
  <si>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</si>
  <si>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</si>
  <si>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</si>
  <si>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</si>
  <si>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</si>
  <si>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</si>
  <si>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</si>
  <si>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</si>
  <si>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</si>
  <si>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</si>
  <si>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</si>
  <si>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</si>
  <si>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</si>
  <si>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</si>
  <si>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</si>
  <si>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</si>
  <si>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</si>
  <si>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</si>
  <si>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</si>
  <si>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</si>
  <si>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</si>
  <si>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</si>
  <si>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</si>
  <si>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</si>
  <si>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</si>
  <si>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</si>
  <si>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</si>
  <si>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</si>
  <si>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</si>
  <si>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</si>
  <si>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</si>
  <si>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</si>
  <si>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</si>
  <si>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</si>
  <si>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</si>
  <si>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</si>
  <si>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</si>
  <si>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</si>
  <si>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</si>
  <si>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</si>
  <si>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</si>
  <si>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</si>
  <si>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</si>
  <si>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</si>
  <si>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</si>
  <si>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</si>
  <si>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</si>
  <si>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</si>
  <si>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</si>
  <si>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</si>
  <si>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</si>
  <si>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</si>
  <si>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</si>
  <si>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</si>
  <si>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</si>
  <si>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</si>
  <si>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</si>
  <si>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</si>
  <si>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</si>
  <si>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</si>
  <si>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</si>
  <si>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</si>
  <si>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</si>
  <si>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</si>
  <si>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</si>
  <si>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</si>
  <si>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</si>
  <si>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</si>
  <si>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</si>
  <si>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</si>
  <si>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</si>
  <si>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</si>
  <si>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</si>
  <si>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</si>
  <si>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</si>
  <si>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</si>
  <si>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</si>
  <si>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</si>
  <si>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</si>
  <si>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</si>
  <si>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</si>
  <si>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</si>
  <si>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</si>
  <si>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</si>
  <si>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</si>
  <si>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</si>
  <si>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</si>
  <si>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</si>
  <si>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</si>
  <si>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</si>
  <si>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</si>
  <si>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</si>
  <si>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</si>
  <si>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</si>
  <si>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</si>
  <si>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</si>
  <si>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</si>
  <si>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</si>
  <si>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</si>
  <si>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</si>
  <si>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</si>
  <si>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</si>
  <si>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</si>
  <si>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</si>
  <si>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</si>
  <si>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</si>
  <si>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</si>
  <si>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</si>
  <si>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</si>
  <si>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</si>
  <si>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</si>
  <si>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</si>
  <si>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</si>
  <si>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</si>
  <si>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</si>
  <si>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</si>
  <si>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</si>
  <si>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</si>
  <si>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</si>
  <si>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</si>
  <si>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</si>
  <si>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</si>
  <si>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</si>
  <si>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</si>
  <si>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</si>
  <si>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</si>
  <si>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</si>
  <si>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</si>
  <si>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</si>
  <si>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</si>
  <si>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</si>
  <si>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</si>
  <si>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</si>
  <si>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</si>
  <si>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</si>
  <si>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</si>
  <si>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</si>
  <si>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</si>
  <si>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</si>
  <si>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</si>
  <si>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</si>
  <si>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</si>
  <si>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</si>
  <si>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</si>
  <si>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</si>
  <si>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</si>
  <si>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</si>
  <si>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</si>
  <si>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</si>
  <si>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</si>
  <si>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</si>
  <si>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</si>
  <si>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</si>
  <si>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</si>
  <si>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</si>
  <si>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</si>
  <si>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</si>
  <si>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</si>
  <si>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</si>
  <si>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</si>
  <si>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</si>
  <si>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</si>
  <si>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</si>
  <si>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</si>
  <si>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</si>
  <si>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</si>
  <si>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</si>
  <si>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</si>
  <si>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</si>
  <si>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</si>
  <si>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</si>
  <si>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</si>
  <si>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</si>
  <si>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</si>
  <si>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</si>
  <si>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</si>
  <si>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</si>
  <si>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</si>
  <si>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</si>
  <si>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</si>
  <si>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</si>
  <si>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</si>
  <si>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</si>
  <si>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</si>
  <si>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</si>
  <si>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</si>
  <si>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</si>
  <si>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</si>
  <si>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</si>
  <si>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</si>
  <si>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</si>
  <si>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</si>
  <si>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</si>
  <si>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</si>
  <si>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</si>
  <si>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</si>
  <si>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</si>
  <si>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</si>
  <si>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</si>
  <si>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</si>
  <si>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</si>
  <si>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</si>
  <si>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</si>
  <si>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</si>
  <si>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</si>
  <si>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</si>
  <si>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</si>
  <si>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</si>
  <si>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</si>
  <si>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</si>
  <si>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</si>
  <si>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</si>
  <si>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</si>
  <si>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</si>
  <si>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</si>
  <si>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</si>
  <si>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</si>
  <si>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</si>
  <si>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</si>
  <si>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</si>
  <si>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</si>
  <si>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</si>
  <si>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</si>
  <si>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</si>
  <si>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</si>
  <si>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</si>
  <si>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</si>
  <si>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</si>
  <si>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</si>
  <si>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</si>
  <si>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</si>
  <si>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</si>
  <si>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</si>
  <si>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</si>
  <si>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</si>
  <si>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</si>
  <si>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</si>
  <si>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</si>
  <si>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</si>
  <si>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</si>
  <si>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</si>
  <si>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</si>
  <si>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</si>
  <si>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</si>
  <si>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</si>
  <si>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</si>
  <si>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</si>
  <si>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</si>
  <si>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</si>
  <si>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</si>
  <si>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</si>
  <si>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</si>
  <si>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</si>
  <si>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</si>
  <si>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</si>
  <si>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</si>
  <si>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</si>
  <si>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</si>
  <si>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</si>
  <si>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</si>
  <si>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</si>
  <si>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</si>
  <si>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</si>
  <si>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</si>
  <si>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</si>
  <si>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</si>
  <si>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</si>
  <si>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</si>
  <si>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</si>
  <si>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</si>
  <si>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</si>
  <si>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</si>
  <si>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</si>
  <si>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</si>
  <si>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</si>
  <si>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</si>
  <si>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</si>
  <si>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</si>
  <si>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</si>
  <si>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</si>
  <si>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</si>
  <si>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</si>
  <si>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</si>
  <si>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</si>
  <si>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</si>
  <si>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</si>
  <si>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</si>
  <si>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</si>
  <si>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</si>
  <si>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</si>
  <si>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</si>
  <si>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</si>
  <si>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</si>
  <si>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</si>
  <si>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</si>
  <si>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</si>
  <si>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</si>
  <si>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</si>
  <si>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</si>
  <si>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</si>
  <si>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</si>
  <si>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</si>
  <si>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</si>
  <si>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</si>
  <si>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</si>
  <si>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</si>
  <si>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</si>
  <si>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</si>
  <si>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</si>
  <si>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</si>
  <si>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</si>
  <si>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</si>
  <si>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</si>
  <si>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</si>
  <si>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</si>
  <si>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</si>
  <si>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</si>
  <si>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</si>
  <si>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</si>
  <si>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</si>
  <si>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</si>
  <si>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</si>
  <si>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</si>
  <si>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</si>
  <si>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</si>
  <si>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</si>
  <si>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</si>
  <si>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</si>
  <si>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</si>
  <si>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</si>
  <si>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</si>
  <si>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</si>
  <si>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</si>
  <si>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</si>
  <si>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</si>
  <si>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</si>
  <si>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</si>
  <si>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</si>
  <si>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</si>
  <si>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</si>
  <si>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</si>
  <si>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</si>
  <si>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</si>
  <si>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</si>
  <si>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</si>
  <si>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</si>
  <si>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</si>
  <si>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</si>
  <si>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</si>
  <si>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</si>
  <si>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</si>
  <si>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</si>
  <si>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</si>
  <si>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</si>
  <si>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</si>
  <si>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</si>
  <si>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</si>
  <si>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</si>
  <si>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</si>
  <si>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</si>
  <si>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</si>
  <si>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</si>
  <si>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</si>
  <si>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</si>
  <si>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</si>
  <si>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</si>
  <si>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</si>
  <si>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</si>
  <si>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</si>
  <si>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</si>
  <si>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</si>
  <si>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</si>
  <si>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</si>
  <si>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</si>
  <si>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</si>
  <si>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</si>
  <si>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</si>
  <si>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</si>
  <si>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</si>
  <si>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</si>
  <si>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</si>
  <si>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</si>
  <si>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</si>
  <si>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</si>
  <si>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</si>
  <si>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</si>
  <si>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</si>
  <si>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</si>
  <si>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</si>
  <si>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</si>
  <si>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</si>
  <si>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</si>
  <si>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</si>
  <si>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</si>
  <si>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</si>
  <si>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</si>
  <si>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</si>
  <si>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</si>
  <si>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</si>
  <si>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</si>
  <si>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</si>
  <si>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</si>
  <si>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</si>
  <si>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</si>
  <si>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</si>
  <si>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</si>
  <si>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</si>
  <si>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</si>
  <si>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</si>
  <si>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</si>
  <si>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</si>
  <si>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</si>
  <si>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</si>
  <si>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</si>
  <si>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</si>
  <si>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</si>
  <si>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</si>
  <si>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</si>
  <si>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</si>
  <si>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</si>
  <si>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</si>
  <si>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</si>
  <si>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</si>
  <si>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</si>
  <si>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</si>
  <si>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</si>
  <si>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</si>
  <si>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</si>
  <si>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</si>
  <si>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</si>
  <si>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</si>
  <si>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</si>
  <si>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</si>
  <si>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</si>
  <si>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</si>
  <si>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</si>
  <si>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</si>
  <si>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</si>
  <si>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</si>
  <si>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</si>
  <si>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</si>
  <si>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</si>
  <si>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</si>
  <si>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</si>
  <si>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</si>
  <si>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</si>
  <si>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</si>
  <si>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</si>
  <si>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</si>
  <si>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</si>
  <si>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</si>
  <si>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</si>
  <si>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</si>
  <si>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</si>
  <si>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</si>
  <si>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</si>
  <si>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</si>
  <si>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</si>
  <si>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</si>
  <si>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</si>
  <si>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</si>
  <si>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</si>
  <si>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</si>
  <si>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</si>
  <si>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</si>
  <si>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</si>
  <si>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</si>
  <si>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</si>
  <si>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</si>
  <si>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</si>
  <si>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</si>
  <si>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</si>
  <si>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</si>
  <si>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</si>
  <si>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</si>
  <si>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</si>
  <si>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</si>
  <si>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</si>
  <si>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</si>
  <si>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</si>
  <si>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</si>
  <si>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</si>
  <si>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</si>
  <si>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</si>
  <si>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</si>
  <si>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</si>
  <si>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</si>
  <si>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</si>
  <si>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</si>
  <si>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</si>
  <si>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</si>
  <si>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</si>
  <si>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</si>
  <si>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</si>
  <si>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</si>
  <si>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</si>
  <si>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</si>
  <si>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</si>
  <si>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</si>
  <si>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</si>
  <si>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</si>
  <si>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</si>
  <si>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</si>
  <si>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</si>
  <si>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</si>
  <si>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</si>
  <si>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</si>
  <si>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</si>
  <si>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</si>
  <si>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</si>
  <si>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</si>
  <si>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</si>
  <si>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</si>
  <si>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</si>
  <si>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</si>
  <si>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</si>
  <si>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</si>
  <si>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</si>
  <si>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</si>
  <si>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</si>
  <si>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</si>
  <si>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</si>
  <si>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</si>
  <si>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</si>
  <si>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</si>
  <si>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</si>
  <si>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</si>
  <si>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</si>
  <si>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</si>
  <si>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</si>
  <si>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</si>
  <si>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</si>
  <si>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</si>
  <si>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</si>
  <si>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</si>
  <si>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</si>
  <si>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</si>
  <si>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</si>
  <si>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</si>
  <si>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</si>
  <si>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</si>
  <si>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</si>
  <si>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</si>
  <si>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</si>
  <si>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</si>
  <si>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</si>
  <si>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</si>
  <si>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</si>
  <si>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</si>
  <si>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</si>
  <si>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</si>
  <si>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</si>
  <si>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</si>
  <si>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</si>
  <si>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</si>
  <si>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</si>
  <si>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</si>
  <si>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</si>
  <si>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</si>
  <si>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</si>
  <si>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</si>
  <si>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</si>
  <si>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</si>
  <si>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</si>
  <si>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</si>
  <si>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</si>
  <si>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</si>
  <si>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</si>
  <si>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</si>
  <si>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</si>
  <si>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</si>
  <si>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</si>
  <si>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</si>
  <si>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</si>
  <si>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</si>
  <si>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</si>
  <si>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</si>
  <si>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</si>
  <si>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</si>
  <si>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</si>
  <si>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</si>
  <si>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</si>
  <si>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</si>
  <si>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</si>
  <si>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</si>
  <si>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</si>
  <si>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</si>
  <si>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</si>
  <si>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</si>
  <si>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</si>
  <si>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</si>
  <si>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</si>
  <si>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</si>
  <si>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</si>
  <si>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</si>
  <si>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</si>
  <si>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</si>
  <si>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</si>
  <si>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</si>
  <si>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</si>
  <si>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</si>
  <si>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</si>
  <si>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</si>
  <si>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</si>
  <si>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</si>
  <si>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</si>
  <si>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</si>
  <si>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</si>
  <si>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</si>
  <si>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</si>
  <si>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</si>
  <si>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</si>
  <si>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</si>
  <si>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</si>
  <si>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</si>
  <si>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</si>
  <si>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</si>
  <si>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</si>
  <si>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</si>
  <si>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</si>
  <si>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</si>
  <si>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</si>
  <si>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</si>
  <si>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</si>
  <si>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</si>
  <si>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</si>
  <si>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</si>
  <si>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</si>
  <si>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</si>
  <si>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</si>
  <si>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</si>
  <si>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</si>
  <si>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</si>
  <si>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</si>
  <si>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</si>
  <si>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</si>
  <si>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</si>
  <si>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</si>
  <si>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</si>
  <si>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</si>
  <si>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</si>
  <si>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</si>
  <si>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</si>
  <si>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</si>
  <si>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</si>
  <si>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</si>
  <si>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</si>
  <si>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</si>
  <si>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</si>
  <si>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</si>
  <si>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</si>
  <si>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</si>
  <si>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</si>
  <si>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</si>
  <si>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</si>
  <si>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</si>
  <si>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</si>
  <si>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</si>
  <si>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</si>
  <si>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</si>
  <si>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</si>
  <si>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</si>
  <si>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</si>
  <si>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</si>
  <si>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</si>
  <si>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</si>
  <si>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</si>
  <si>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</si>
  <si>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</si>
  <si>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</si>
  <si>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</si>
  <si>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</si>
  <si>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</si>
  <si>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</si>
  <si>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</si>
  <si>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</si>
  <si>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</si>
  <si>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</si>
  <si>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</si>
  <si>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</si>
  <si>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</si>
  <si>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</si>
  <si>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</si>
  <si>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</si>
  <si>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</si>
  <si>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</si>
  <si>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</si>
  <si>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</si>
  <si>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</si>
  <si>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</si>
  <si>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</si>
  <si>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</si>
  <si>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</si>
  <si>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</si>
  <si>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</si>
  <si>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</si>
  <si>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</si>
  <si>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</si>
  <si>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</si>
  <si>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</si>
  <si>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</si>
  <si>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</si>
  <si>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</si>
  <si>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</si>
  <si>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</si>
  <si>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</si>
  <si>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</si>
  <si>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</si>
  <si>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</si>
  <si>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</si>
  <si>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</si>
  <si>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</si>
  <si>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</si>
  <si>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</si>
  <si>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</si>
  <si>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</si>
  <si>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</si>
  <si>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</si>
  <si>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</si>
  <si>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</si>
  <si>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</si>
  <si>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</si>
  <si>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</si>
  <si>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</si>
  <si>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</si>
  <si>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</si>
  <si>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</si>
  <si>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</si>
  <si>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</si>
  <si>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</si>
  <si>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</si>
  <si>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</si>
  <si>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</si>
  <si>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</si>
  <si>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</si>
  <si>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</si>
  <si>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</si>
  <si>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</si>
  <si>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</si>
  <si>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</si>
  <si>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</si>
  <si>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</si>
  <si>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</si>
  <si>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</si>
  <si>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</si>
  <si>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</si>
  <si>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</si>
  <si>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</si>
  <si>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</si>
  <si>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</si>
  <si>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</si>
  <si>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</si>
  <si>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</si>
  <si>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</si>
  <si>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</si>
  <si>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</si>
  <si>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</si>
  <si>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</si>
  <si>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</si>
  <si>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</si>
  <si>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</si>
  <si>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</si>
  <si>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</si>
  <si>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</si>
  <si>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</si>
  <si>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</si>
  <si>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</si>
  <si>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</si>
  <si>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</si>
  <si>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</si>
  <si>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</si>
  <si>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</si>
  <si>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</si>
  <si>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</si>
  <si>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</si>
  <si>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</si>
  <si>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</si>
  <si>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</si>
  <si>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</si>
  <si>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</si>
  <si>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</si>
  <si>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</si>
  <si>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</si>
  <si>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</si>
  <si>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</si>
  <si>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</si>
  <si>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</si>
  <si>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</si>
  <si>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</si>
  <si>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</si>
  <si>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</si>
  <si>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</si>
  <si>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</si>
  <si>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</si>
  <si>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</si>
  <si>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</si>
  <si>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</si>
  <si>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</si>
  <si>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</si>
  <si>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</si>
  <si>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</si>
  <si>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</si>
  <si>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</si>
  <si>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</si>
  <si>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</si>
  <si>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</si>
  <si>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</si>
  <si>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</si>
  <si>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</si>
  <si>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</si>
  <si>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</si>
  <si>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</si>
  <si>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</si>
  <si>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</si>
  <si>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</si>
  <si>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</si>
  <si>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</si>
  <si>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</si>
  <si>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</si>
  <si>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</si>
  <si>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</si>
  <si>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</si>
  <si>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</si>
  <si>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</si>
  <si>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</si>
  <si>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</si>
  <si>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</si>
  <si>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</si>
  <si>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</si>
  <si>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</si>
  <si>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</si>
  <si>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</si>
  <si>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</si>
  <si>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</si>
  <si>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</si>
  <si>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</si>
  <si>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</si>
  <si>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</si>
  <si>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</si>
  <si>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</si>
  <si>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</si>
  <si>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</si>
  <si>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</si>
  <si>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</si>
  <si>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</si>
  <si>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</si>
  <si>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</si>
  <si>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</si>
  <si>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</si>
  <si>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</si>
  <si>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</si>
  <si>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</si>
  <si>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</si>
  <si>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</si>
  <si>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</si>
  <si>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</si>
  <si>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</si>
  <si>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</si>
  <si>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</si>
  <si>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</si>
  <si>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</si>
  <si>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</si>
  <si>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</si>
  <si>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</si>
  <si>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</si>
  <si>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</si>
  <si>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</si>
  <si>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</si>
  <si>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</si>
  <si>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</si>
  <si>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</si>
  <si>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</si>
  <si>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</si>
  <si>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</si>
  <si>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</si>
  <si>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</si>
  <si>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</si>
  <si>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</si>
  <si>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</si>
  <si>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</si>
  <si>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</si>
  <si>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</si>
  <si>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</si>
  <si>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</si>
  <si>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</si>
  <si>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</si>
  <si>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</si>
  <si>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</si>
  <si>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</si>
  <si>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</si>
  <si>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</si>
  <si>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</si>
  <si>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</si>
  <si>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</si>
  <si>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</si>
  <si>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</si>
  <si>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</si>
  <si>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</si>
  <si>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</si>
  <si>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</si>
  <si>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</si>
  <si>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</si>
  <si>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</si>
  <si>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</si>
  <si>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</si>
  <si>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</si>
  <si>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</si>
  <si>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</si>
  <si>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</si>
  <si>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</si>
  <si>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</si>
  <si>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</si>
  <si>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</si>
  <si>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</si>
  <si>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</si>
  <si>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</si>
  <si>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</si>
  <si>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</si>
  <si>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</si>
  <si>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</si>
  <si>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</si>
  <si>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</si>
  <si>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</si>
  <si>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</si>
  <si>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</si>
  <si>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</si>
  <si>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</si>
  <si>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</si>
  <si>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</si>
  <si>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</si>
  <si>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</si>
  <si>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</si>
  <si>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</si>
  <si>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</si>
  <si>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</si>
  <si>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</si>
  <si>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</si>
  <si>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</si>
  <si>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</si>
  <si>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</si>
  <si>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</si>
  <si>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</si>
  <si>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</si>
  <si>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</si>
  <si>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</si>
  <si>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</si>
  <si>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</si>
  <si>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</si>
  <si>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</si>
  <si>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</si>
  <si>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</si>
  <si>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</si>
  <si>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</si>
  <si>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</si>
  <si>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</si>
  <si>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</si>
  <si>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</si>
  <si>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</si>
  <si>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</si>
  <si>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</si>
  <si>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</si>
  <si>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</si>
  <si>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</si>
  <si>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</si>
  <si>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</si>
  <si>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</si>
  <si>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</si>
  <si>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</si>
  <si>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</si>
  <si>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</si>
  <si>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</si>
  <si>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</si>
  <si>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</si>
  <si>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</si>
  <si>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</si>
  <si>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</si>
  <si>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</si>
  <si>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</si>
  <si>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</si>
  <si>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</si>
  <si>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</si>
  <si>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</si>
  <si>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</si>
  <si>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</si>
  <si>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</si>
  <si>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</si>
  <si>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</si>
  <si>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</si>
  <si>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</si>
  <si>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</si>
  <si>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</si>
  <si>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</si>
  <si>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</si>
  <si>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</si>
  <si>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</si>
  <si>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</si>
  <si>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</si>
  <si>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</si>
  <si>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</si>
  <si>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</si>
  <si>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</si>
  <si>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</si>
  <si>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</si>
  <si>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</si>
  <si>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</si>
  <si>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</si>
  <si>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</si>
  <si>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</si>
  <si>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</si>
  <si>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</si>
  <si>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</si>
  <si>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</si>
  <si>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</si>
  <si>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</si>
  <si>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</si>
  <si>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</si>
  <si>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</si>
  <si>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</si>
  <si>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</si>
  <si>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</si>
  <si>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</si>
  <si>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</si>
  <si>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</si>
  <si>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</si>
  <si>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</si>
  <si>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</si>
  <si>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</si>
  <si>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</si>
  <si>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</si>
  <si>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</si>
  <si>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</si>
  <si>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</si>
  <si>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</si>
  <si>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</si>
  <si>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</si>
  <si>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</si>
  <si>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</si>
  <si>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</si>
  <si>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</si>
  <si>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</si>
  <si>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</si>
  <si>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</si>
  <si>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</si>
  <si>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</si>
  <si>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</si>
  <si>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</si>
  <si>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</si>
  <si>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</si>
  <si>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</si>
  <si>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</si>
  <si>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</si>
  <si>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</si>
  <si>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</si>
  <si>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</si>
  <si>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</si>
  <si>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</si>
  <si>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</si>
  <si>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</si>
  <si>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</si>
  <si>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</si>
  <si>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</si>
  <si>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</si>
  <si>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</si>
  <si>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</si>
  <si>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</si>
  <si>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</si>
  <si>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</si>
  <si>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</si>
  <si>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</si>
  <si>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</si>
  <si>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</si>
  <si>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</si>
  <si>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</si>
  <si>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</si>
  <si>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</si>
  <si>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</si>
  <si>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</si>
  <si>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</si>
  <si>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</si>
  <si>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</si>
  <si>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</si>
  <si>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</si>
  <si>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</si>
  <si>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</si>
  <si>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</si>
  <si>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</si>
  <si>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</si>
  <si>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</si>
  <si>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</si>
  <si>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</si>
  <si>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</si>
  <si>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</si>
  <si>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</si>
  <si>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</si>
  <si>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</si>
  <si>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</si>
  <si>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</si>
  <si>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</si>
  <si>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</si>
  <si>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</si>
  <si>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</si>
  <si>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</si>
  <si>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</si>
  <si>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</si>
  <si>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</si>
  <si>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</si>
  <si>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</si>
  <si>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</si>
  <si>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</si>
  <si>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</si>
  <si>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</si>
  <si>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</si>
  <si>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</si>
  <si>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</si>
  <si>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</si>
  <si>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</si>
  <si>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</si>
  <si>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</si>
  <si>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</si>
  <si>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</si>
  <si>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</si>
  <si>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</si>
  <si>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</si>
  <si>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</si>
  <si>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</si>
  <si>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</si>
  <si>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</si>
  <si>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</si>
  <si>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</si>
  <si>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</si>
  <si>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</si>
  <si>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</si>
  <si>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</si>
  <si>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</si>
  <si>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</si>
  <si>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</si>
  <si>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</si>
  <si>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</si>
  <si>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</si>
  <si>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</si>
  <si>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</si>
  <si>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</si>
  <si>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</si>
  <si>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</si>
  <si>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</si>
  <si>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</si>
  <si>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</si>
  <si>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</si>
  <si>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</si>
  <si>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</si>
  <si>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</si>
  <si>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</si>
  <si>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</si>
  <si>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</si>
  <si>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</si>
  <si>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</si>
  <si>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</si>
  <si>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</si>
  <si>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</si>
  <si>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</si>
  <si>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</si>
  <si>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</si>
  <si>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</si>
  <si>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</si>
  <si>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</si>
  <si>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</si>
  <si>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</si>
  <si>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</si>
  <si>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</si>
  <si>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</si>
  <si>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</si>
  <si>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</si>
  <si>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</si>
  <si>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</si>
  <si>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</si>
  <si>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</si>
  <si>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</si>
  <si>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</si>
  <si>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</si>
  <si>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</si>
  <si>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</si>
  <si>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</si>
  <si>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</si>
  <si>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</si>
  <si>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</si>
  <si>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</si>
  <si>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</si>
  <si>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</si>
  <si>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</si>
  <si>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</si>
  <si>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</si>
  <si>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</si>
  <si>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</si>
  <si>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</si>
  <si>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</si>
  <si>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</si>
  <si>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</si>
  <si>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</si>
  <si>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</si>
  <si>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</si>
  <si>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</si>
  <si>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</si>
  <si>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</si>
  <si>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</si>
  <si>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</si>
  <si>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</si>
  <si>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</si>
  <si>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</si>
  <si>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</si>
  <si>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</si>
  <si>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</si>
  <si>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</si>
  <si>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</si>
  <si>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</si>
  <si>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</si>
  <si>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</si>
  <si>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</si>
  <si>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</si>
  <si>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</si>
  <si>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</si>
  <si>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</si>
  <si>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</si>
  <si>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</si>
  <si>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</si>
  <si>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</si>
  <si>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</si>
  <si>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</si>
  <si>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</si>
  <si>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</si>
  <si>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</si>
  <si>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</si>
  <si>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</si>
  <si>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</si>
  <si>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</si>
  <si>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</si>
  <si>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</si>
  <si>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</si>
  <si>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</si>
  <si>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</si>
  <si>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</si>
  <si>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</si>
  <si>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</si>
  <si>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</si>
  <si>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</si>
  <si>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</si>
  <si>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</si>
  <si>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</si>
  <si>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</si>
  <si>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</si>
  <si>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</si>
  <si>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</si>
  <si>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</si>
  <si>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</si>
  <si>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</si>
  <si>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</si>
  <si>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</si>
  <si>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</si>
  <si>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</si>
  <si>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</si>
  <si>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</si>
  <si>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</si>
  <si>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</si>
  <si>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</si>
  <si>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</si>
  <si>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</si>
  <si>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</si>
  <si>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</si>
  <si>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</si>
  <si>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</si>
  <si>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</si>
  <si>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</si>
  <si>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</si>
  <si>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</si>
  <si>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</si>
  <si>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</si>
  <si>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</si>
  <si>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</si>
  <si>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</si>
  <si>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</si>
  <si>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</si>
  <si>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</si>
  <si>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</si>
  <si>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</si>
  <si>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</si>
  <si>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</si>
  <si>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</si>
  <si>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</si>
  <si>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</si>
  <si>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</si>
  <si>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</si>
  <si>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</si>
  <si>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</si>
  <si>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</si>
  <si>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</si>
  <si>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</si>
  <si>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</si>
  <si>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</si>
  <si>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</si>
  <si>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</si>
  <si>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</si>
  <si>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</si>
  <si>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</si>
  <si>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</si>
  <si>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</si>
  <si>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</si>
  <si>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</si>
  <si>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</si>
  <si>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</si>
  <si>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</si>
  <si>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</si>
  <si>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</si>
  <si>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</si>
  <si>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</si>
  <si>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</si>
  <si>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</si>
  <si>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</si>
  <si>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</si>
  <si>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</si>
  <si>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</si>
  <si>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</si>
  <si>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</si>
  <si>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</si>
  <si>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</si>
  <si>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</si>
  <si>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</si>
  <si>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</si>
  <si>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</si>
  <si>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</si>
  <si>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</si>
  <si>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</si>
  <si>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</si>
  <si>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</si>
  <si>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</si>
  <si>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</si>
  <si>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</si>
  <si>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</si>
  <si>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</si>
  <si>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</si>
  <si>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</si>
  <si>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</si>
  <si>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</si>
  <si>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</si>
  <si>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</si>
  <si>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</si>
  <si>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</si>
  <si>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</si>
  <si>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</si>
  <si>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</si>
  <si>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</si>
  <si>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</si>
  <si>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</si>
  <si>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</si>
  <si>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</si>
  <si>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</si>
  <si>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</si>
  <si>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</si>
  <si>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</si>
  <si>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</si>
  <si>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</si>
  <si>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</si>
  <si>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</si>
  <si>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</si>
  <si>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</si>
  <si>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</si>
  <si>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</si>
  <si>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</si>
  <si>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</si>
  <si>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</si>
  <si>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</si>
  <si>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</si>
  <si>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</si>
  <si>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</si>
  <si>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</si>
  <si>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</si>
  <si>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</si>
  <si>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</si>
  <si>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</si>
  <si>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</si>
  <si>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</si>
  <si>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</si>
  <si>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</si>
  <si>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</si>
  <si>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</si>
  <si>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</si>
  <si>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</si>
  <si>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</si>
  <si>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</si>
  <si>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</si>
  <si>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</si>
  <si>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</si>
  <si>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</si>
  <si>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</si>
  <si>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</si>
  <si>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</si>
  <si>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</si>
  <si>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</si>
  <si>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</si>
  <si>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</si>
  <si>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</si>
  <si>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</si>
  <si>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</si>
  <si>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</si>
  <si>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</si>
  <si>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</si>
  <si>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</si>
  <si>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</si>
  <si>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</si>
  <si>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</si>
  <si>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</si>
  <si>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</si>
  <si>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</si>
  <si>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</si>
  <si>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</si>
  <si>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</si>
  <si>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</si>
  <si>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</si>
  <si>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</si>
  <si>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</si>
  <si>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</si>
  <si>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</si>
  <si>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</si>
  <si>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</si>
  <si>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</si>
  <si>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</si>
  <si>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</si>
  <si>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</si>
  <si>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</si>
  <si>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</si>
  <si>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</si>
  <si>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</si>
  <si>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</si>
  <si>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</si>
  <si>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</si>
  <si>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</si>
  <si>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</si>
  <si>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</si>
  <si>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</si>
  <si>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</si>
  <si>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</si>
  <si>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</si>
  <si>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</si>
  <si>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</si>
  <si>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</si>
  <si>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</si>
  <si>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</si>
  <si>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</si>
  <si>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</si>
  <si>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</si>
  <si>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</si>
  <si>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</si>
  <si>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</si>
  <si>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</si>
  <si>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</si>
  <si>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</si>
  <si>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</si>
  <si>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</si>
  <si>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</si>
  <si>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</si>
  <si>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</si>
  <si>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</si>
  <si>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</si>
  <si>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</si>
  <si>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</si>
  <si>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</si>
  <si>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</si>
  <si>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</si>
  <si>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</si>
  <si>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</si>
  <si>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</si>
  <si>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</si>
  <si>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</si>
  <si>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</si>
  <si>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</si>
  <si>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</si>
  <si>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</si>
  <si>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</si>
  <si>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</si>
  <si>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</si>
  <si>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</si>
  <si>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</si>
  <si>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</si>
  <si>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</si>
  <si>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</si>
  <si>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</si>
  <si>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</si>
  <si>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</si>
  <si>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</si>
  <si>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</si>
  <si>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</si>
  <si>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</si>
  <si>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</si>
  <si>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</si>
  <si>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</si>
  <si>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</si>
  <si>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</si>
  <si>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</si>
  <si>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</si>
  <si>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</si>
  <si>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</si>
  <si>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</si>
  <si>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</si>
  <si>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</si>
  <si>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</si>
  <si>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</si>
  <si>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</si>
  <si>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</si>
  <si>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</si>
  <si>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</si>
  <si>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</si>
  <si>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</si>
  <si>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</si>
  <si>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</si>
  <si>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</si>
  <si>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</si>
  <si>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</si>
  <si>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</si>
  <si>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</si>
  <si>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</si>
  <si>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</si>
  <si>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</si>
  <si>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</si>
  <si>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</si>
  <si>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</si>
  <si>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</si>
  <si>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</si>
  <si>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</si>
  <si>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</si>
  <si>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</si>
  <si>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</si>
  <si>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</si>
  <si>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</si>
  <si>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</si>
  <si>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</si>
  <si>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</si>
  <si>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</si>
  <si>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</si>
  <si>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</si>
  <si>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</si>
  <si>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</si>
  <si>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</si>
  <si>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</si>
  <si>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</si>
  <si>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</si>
  <si>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</si>
  <si>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</si>
  <si>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</si>
  <si>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</si>
  <si>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</si>
  <si>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</si>
  <si>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</si>
  <si>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</si>
  <si>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</si>
  <si>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</si>
  <si>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</si>
  <si>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</si>
  <si>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</si>
  <si>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</si>
  <si>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</si>
  <si>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</si>
  <si>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</si>
  <si>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</si>
  <si>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</si>
  <si>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</si>
  <si>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</si>
  <si>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</si>
  <si>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</si>
  <si>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</si>
  <si>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</si>
  <si>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</si>
  <si>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</si>
  <si>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</si>
  <si>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</si>
  <si>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</si>
  <si>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</si>
  <si>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</si>
  <si>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</si>
  <si>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</si>
  <si>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</si>
  <si>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</si>
  <si>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</si>
  <si>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</si>
  <si>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</si>
  <si>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</si>
  <si>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</si>
  <si>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</si>
  <si>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</si>
  <si>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</si>
  <si>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</si>
  <si>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</si>
  <si>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</si>
  <si>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</si>
  <si>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</si>
  <si>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</si>
  <si>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</si>
  <si>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</si>
  <si>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</si>
  <si>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</si>
  <si>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</si>
  <si>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</si>
  <si>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</si>
  <si>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</si>
  <si>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</si>
  <si>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</si>
  <si>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</si>
  <si>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</si>
  <si>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</si>
  <si>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</si>
  <si>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</si>
  <si>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</si>
  <si>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</si>
  <si>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</si>
  <si>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</si>
  <si>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</si>
  <si>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</si>
  <si>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</si>
  <si>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</si>
  <si>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</si>
  <si>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</si>
  <si>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</si>
  <si>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</si>
  <si>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</si>
  <si>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</si>
  <si>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</si>
  <si>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</si>
  <si>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</si>
  <si>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</si>
  <si>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</si>
  <si>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</si>
  <si>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</si>
  <si>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</si>
  <si>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</si>
  <si>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</si>
  <si>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</si>
  <si>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</si>
  <si>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</si>
  <si>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</si>
  <si>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</si>
  <si>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</si>
  <si>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</si>
  <si>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</si>
  <si>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</si>
  <si>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</si>
  <si>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</si>
  <si>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</si>
  <si>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</si>
  <si>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</si>
  <si>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</si>
  <si>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</si>
  <si>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</si>
  <si>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</si>
  <si>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</si>
  <si>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</si>
  <si>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</si>
  <si>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</si>
  <si>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</si>
  <si>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</si>
  <si>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</si>
  <si>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</si>
  <si>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</si>
  <si>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</si>
  <si>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</si>
  <si>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</si>
  <si>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</si>
  <si>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</si>
  <si>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</si>
  <si>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</si>
  <si>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</si>
  <si>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</si>
  <si>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</si>
  <si>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</si>
  <si>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</si>
  <si>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</si>
  <si>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</si>
  <si>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</si>
  <si>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</si>
  <si>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</si>
  <si>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</si>
  <si>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</si>
  <si>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</si>
  <si>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</si>
  <si>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</si>
  <si>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</si>
  <si>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</si>
  <si>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</si>
  <si>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</si>
  <si>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</si>
  <si>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</si>
  <si>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</si>
  <si>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</si>
  <si>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</si>
  <si>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</si>
  <si>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</si>
  <si>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</si>
  <si>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</si>
  <si>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</si>
  <si>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</si>
  <si>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</si>
  <si>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</si>
  <si>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</si>
  <si>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</si>
  <si>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</si>
  <si>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</si>
  <si>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</si>
  <si>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</si>
  <si>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</si>
  <si>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</si>
  <si>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</si>
  <si>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</si>
  <si>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</si>
  <si>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</si>
  <si>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</si>
  <si>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</si>
  <si>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</si>
  <si>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</si>
  <si>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</si>
  <si>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</si>
  <si>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</si>
  <si>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</si>
  <si>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</si>
  <si>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</si>
  <si>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</si>
  <si>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</si>
  <si>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</si>
  <si>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</si>
  <si>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</si>
  <si>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</si>
  <si>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</si>
  <si>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</si>
  <si>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</si>
  <si>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</si>
  <si>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</si>
  <si>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</si>
  <si>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</si>
  <si>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</si>
  <si>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</si>
  <si>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</si>
  <si>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</si>
  <si>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</si>
  <si>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</si>
  <si>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</si>
  <si>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</si>
  <si>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</si>
  <si>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</si>
  <si>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</si>
  <si>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</si>
  <si>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</si>
  <si>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</si>
  <si>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</si>
  <si>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</si>
  <si>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</si>
  <si>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</si>
  <si>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</si>
  <si>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</si>
  <si>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</si>
  <si>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</si>
  <si>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</si>
  <si>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</si>
  <si>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</si>
  <si>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</si>
  <si>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</si>
  <si>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</si>
  <si>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</si>
  <si>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</si>
  <si>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</si>
  <si>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</si>
  <si>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</si>
  <si>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</si>
  <si>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</si>
  <si>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</si>
  <si>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</si>
  <si>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</si>
  <si>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</si>
  <si>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</si>
  <si>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</si>
  <si>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</si>
  <si>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</si>
  <si>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</si>
  <si>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</si>
  <si>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</si>
  <si>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</si>
  <si>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</si>
  <si>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</si>
  <si>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</si>
  <si>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</si>
  <si>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</si>
  <si>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</si>
  <si>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</si>
  <si>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</si>
  <si>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</si>
  <si>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</si>
  <si>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</si>
  <si>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</si>
  <si>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</si>
  <si>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</si>
  <si>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</si>
  <si>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</si>
  <si>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</si>
  <si>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</si>
  <si>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</si>
  <si>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</si>
  <si>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</si>
  <si>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</si>
  <si>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</si>
  <si>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</si>
  <si>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</si>
  <si>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</si>
  <si>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</si>
  <si>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</si>
  <si>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</si>
  <si>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</si>
  <si>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</si>
  <si>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</si>
  <si>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</si>
  <si>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</si>
  <si>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</si>
  <si>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</si>
  <si>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</si>
  <si>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</si>
  <si>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</si>
  <si>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</si>
  <si>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</si>
  <si>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</si>
  <si>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</si>
  <si>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</si>
  <si>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</si>
  <si>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</si>
  <si>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</si>
  <si>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</si>
  <si>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</si>
  <si>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</si>
  <si>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</si>
  <si>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</si>
  <si>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</si>
  <si>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</si>
  <si>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</si>
  <si>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</si>
  <si>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</si>
  <si>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</si>
  <si>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</si>
  <si>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</si>
  <si>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</si>
  <si>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</si>
  <si>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</si>
  <si>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</si>
  <si>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</si>
  <si>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</si>
  <si>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</si>
  <si>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</si>
  <si>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</si>
  <si>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</si>
  <si>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</si>
  <si>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</si>
  <si>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</si>
  <si>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</si>
  <si>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</si>
  <si>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</si>
  <si>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</si>
  <si>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</si>
  <si>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</si>
  <si>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</si>
  <si>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</si>
  <si>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</si>
  <si>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</si>
  <si>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</si>
  <si>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</si>
  <si>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</si>
  <si>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</si>
  <si>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</si>
  <si>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</si>
  <si>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</si>
  <si>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</si>
  <si>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</si>
  <si>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</si>
  <si>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</si>
  <si>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</si>
  <si>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</si>
  <si>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</si>
  <si>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</si>
  <si>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</si>
  <si>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</si>
  <si>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</si>
  <si>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</si>
  <si>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</si>
  <si>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</si>
  <si>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</si>
  <si>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</si>
  <si>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</si>
  <si>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</si>
  <si>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</si>
  <si>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</si>
  <si>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</si>
  <si>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</si>
  <si>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</si>
  <si>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</si>
  <si>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</si>
  <si>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</si>
  <si>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</si>
  <si>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</si>
  <si>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</si>
  <si>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</si>
  <si>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</si>
  <si>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</si>
  <si>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</si>
  <si>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</si>
  <si>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</si>
  <si>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</si>
  <si>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</si>
  <si>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</si>
  <si>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</si>
  <si>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</si>
  <si>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</si>
  <si>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</si>
  <si>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</si>
  <si>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</si>
  <si>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</si>
  <si>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</si>
  <si>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</si>
  <si>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</si>
  <si>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</si>
  <si>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</si>
  <si>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</si>
  <si>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</si>
  <si>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</si>
  <si>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</si>
  <si>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</si>
  <si>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</si>
  <si>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</si>
  <si>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</si>
  <si>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</si>
  <si>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</si>
  <si>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</si>
  <si>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</si>
  <si>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</si>
  <si>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</si>
  <si>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</si>
  <si>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</si>
  <si>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</si>
  <si>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</si>
  <si>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</si>
  <si>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</si>
  <si>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</si>
  <si>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</si>
  <si>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</si>
  <si>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</si>
  <si>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</si>
  <si>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</si>
  <si>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</si>
  <si>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</si>
  <si>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</si>
  <si>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</si>
  <si>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</si>
  <si>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</si>
  <si>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</si>
  <si>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</si>
  <si>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</si>
  <si>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</si>
  <si>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</si>
  <si>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</si>
  <si>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</si>
  <si>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</si>
  <si>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</si>
  <si>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</si>
  <si>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</si>
  <si>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</si>
  <si>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</si>
  <si>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</si>
  <si>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</si>
  <si>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</si>
  <si>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</si>
  <si>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</si>
  <si>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</si>
  <si>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</si>
  <si>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</si>
  <si>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</si>
  <si>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</si>
  <si>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</si>
  <si>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</si>
  <si>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</si>
  <si>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</si>
  <si>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</si>
  <si>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</si>
  <si>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</si>
  <si>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</si>
  <si>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</si>
  <si>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</si>
  <si>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</si>
  <si>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</si>
  <si>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</si>
  <si>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</si>
  <si>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</si>
  <si>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</si>
  <si>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</si>
  <si>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</si>
  <si>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</si>
  <si>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</si>
  <si>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</si>
  <si>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</si>
  <si>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</si>
  <si>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</si>
  <si>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</si>
  <si>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</si>
  <si>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</si>
  <si>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</si>
  <si>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</si>
  <si>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</si>
  <si>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</si>
  <si>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</si>
  <si>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</si>
  <si>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</si>
  <si>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</si>
  <si>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</si>
  <si>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</si>
  <si>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</si>
  <si>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</si>
  <si>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</si>
  <si>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</si>
  <si>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</si>
  <si>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</si>
  <si>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</si>
  <si>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</si>
  <si>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</si>
  <si>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</si>
  <si>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</si>
  <si>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</si>
  <si>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</si>
  <si>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</si>
  <si>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</si>
  <si>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</si>
  <si>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</si>
  <si>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</si>
  <si>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</si>
  <si>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</si>
  <si>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</si>
  <si>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</si>
  <si>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</si>
  <si>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</si>
  <si>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</si>
  <si>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</si>
  <si>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</si>
  <si>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</si>
  <si>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</si>
  <si>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</si>
  <si>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</si>
  <si>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</si>
  <si>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</si>
  <si>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</si>
  <si>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</si>
  <si>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</si>
  <si>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</si>
  <si>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</si>
  <si>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</si>
  <si>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</si>
  <si>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</si>
  <si>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</si>
  <si>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</si>
  <si>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</si>
  <si>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</si>
  <si>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</si>
  <si>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</si>
  <si>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</si>
  <si>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</si>
  <si>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</si>
  <si>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</si>
  <si>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</si>
  <si>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</si>
  <si>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</si>
  <si>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</si>
  <si>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</si>
  <si>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</si>
  <si>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</si>
  <si>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</si>
  <si>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</si>
  <si>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</si>
  <si>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</si>
  <si>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</si>
  <si>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</si>
  <si>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</si>
  <si>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</si>
  <si>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</si>
  <si>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</si>
  <si>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</si>
  <si>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</si>
  <si>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</si>
  <si>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</si>
  <si>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</si>
  <si>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</si>
  <si>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</si>
  <si>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</si>
  <si>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</si>
  <si>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</si>
  <si>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</si>
  <si>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</si>
  <si>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</si>
  <si>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</si>
  <si>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</si>
  <si>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</si>
  <si>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</si>
  <si>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</si>
  <si>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</si>
  <si>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</si>
  <si>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</si>
  <si>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</si>
  <si>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</si>
  <si>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</si>
  <si>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</si>
  <si>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</si>
  <si>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</si>
  <si>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</si>
  <si>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</si>
  <si>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</si>
  <si>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</si>
  <si>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</si>
  <si>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</si>
  <si>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</si>
  <si>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</si>
  <si>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</si>
  <si>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</si>
  <si>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</si>
  <si>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</si>
  <si>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</si>
  <si>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</si>
  <si>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</si>
  <si>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</si>
  <si>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</si>
  <si>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</si>
  <si>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</si>
  <si>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</si>
  <si>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</si>
  <si>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</si>
  <si>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</si>
  <si>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</si>
  <si>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</si>
  <si>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</si>
  <si>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</si>
  <si>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</si>
  <si>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</si>
  <si>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</si>
  <si>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</si>
  <si>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</si>
  <si>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</si>
  <si>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</si>
  <si>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</si>
  <si>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</si>
  <si>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</si>
  <si>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</si>
  <si>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</si>
  <si>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</si>
  <si>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</si>
  <si>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</si>
  <si>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</si>
  <si>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</si>
  <si>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</si>
  <si>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</si>
  <si>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</si>
  <si>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</si>
  <si>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</si>
  <si>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</si>
  <si>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</si>
  <si>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</si>
  <si>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</si>
  <si>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</si>
  <si>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</si>
  <si>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</si>
  <si>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</si>
  <si>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</si>
  <si>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</si>
  <si>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</si>
  <si>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</si>
  <si>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</si>
  <si>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</si>
  <si>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</si>
  <si>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</si>
  <si>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</si>
  <si>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</si>
  <si>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</si>
  <si>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</si>
  <si>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</si>
  <si>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</si>
  <si>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</si>
  <si>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</si>
  <si>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</si>
  <si>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</si>
  <si>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</si>
  <si>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</si>
  <si>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</si>
  <si>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</si>
  <si>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</si>
  <si>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</si>
  <si>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</si>
  <si>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</si>
  <si>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</si>
  <si>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</si>
  <si>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</si>
  <si>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</si>
  <si>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</si>
  <si>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</si>
  <si>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</si>
  <si>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</si>
  <si>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</si>
  <si>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</si>
  <si>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</si>
  <si>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</si>
  <si>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</si>
  <si>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</si>
  <si>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</si>
  <si>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</si>
  <si>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</si>
  <si>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</si>
  <si>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</si>
  <si>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</si>
  <si>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</si>
  <si>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</si>
  <si>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</si>
  <si>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</si>
  <si>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</si>
  <si>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</si>
  <si>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</si>
  <si>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</si>
  <si>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</si>
  <si>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</si>
  <si>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</si>
  <si>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</si>
  <si>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</si>
  <si>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</si>
  <si>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</si>
  <si>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</si>
  <si>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</si>
  <si>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</si>
  <si>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</si>
  <si>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</si>
  <si>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</si>
  <si>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</si>
  <si>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</si>
  <si>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</si>
  <si>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</si>
  <si>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</si>
  <si>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</si>
  <si>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</si>
  <si>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</si>
  <si>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</si>
  <si>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</si>
  <si>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</si>
  <si>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</si>
  <si>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</si>
  <si>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</si>
  <si>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</si>
  <si>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</si>
  <si>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</si>
  <si>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</si>
  <si>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</si>
  <si>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</si>
  <si>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</si>
  <si>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</si>
  <si>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</si>
  <si>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</si>
  <si>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</si>
  <si>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</si>
  <si>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</si>
  <si>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</si>
  <si>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</si>
  <si>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</si>
  <si>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</si>
  <si>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</si>
  <si>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</si>
  <si>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</si>
  <si>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</si>
  <si>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</si>
  <si>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</si>
  <si>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</si>
  <si>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</si>
  <si>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</si>
  <si>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</si>
  <si>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</si>
  <si>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</si>
  <si>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</si>
  <si>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</si>
  <si>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</si>
  <si>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</si>
  <si>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</si>
  <si>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</si>
  <si>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</si>
  <si>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</si>
  <si>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</si>
  <si>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</si>
  <si>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</si>
  <si>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</si>
  <si>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</si>
  <si>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</si>
  <si>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</si>
  <si>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</si>
  <si>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</si>
  <si>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</si>
  <si>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</si>
  <si>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</si>
  <si>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</si>
  <si>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</si>
  <si>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</si>
  <si>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</si>
  <si>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</si>
  <si>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</si>
  <si>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</si>
  <si>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</si>
  <si>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</si>
  <si>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</si>
  <si>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</si>
  <si>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</si>
  <si>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</si>
  <si>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</si>
  <si>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</si>
  <si>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</si>
  <si>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</si>
  <si>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</si>
  <si>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</si>
  <si>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</si>
  <si>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</si>
  <si>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</si>
  <si>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</si>
  <si>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</si>
  <si>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</si>
  <si>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</si>
  <si>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</si>
  <si>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</si>
  <si>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</si>
  <si>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</si>
  <si>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</si>
  <si>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</si>
  <si>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</si>
  <si>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</si>
  <si>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</si>
  <si>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</si>
  <si>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</si>
  <si>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</si>
  <si>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</si>
  <si>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</si>
  <si>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</si>
  <si>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</si>
  <si>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</si>
  <si>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</si>
  <si>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</si>
  <si>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</si>
  <si>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</si>
  <si>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</si>
  <si>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</si>
  <si>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</si>
  <si>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</si>
  <si>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</si>
  <si>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</si>
  <si>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</si>
  <si>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</si>
  <si>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</si>
  <si>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</si>
  <si>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</si>
  <si>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</si>
  <si>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</si>
  <si>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</si>
  <si>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</si>
  <si>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</si>
  <si>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</si>
  <si>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</si>
  <si>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</si>
  <si>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</si>
  <si>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</si>
  <si>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</si>
  <si>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</si>
  <si>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</si>
  <si>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</si>
  <si>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</si>
  <si>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</si>
  <si>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</si>
  <si>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</si>
  <si>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</si>
  <si>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</si>
  <si>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</si>
  <si>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</si>
  <si>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</si>
  <si>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</si>
  <si>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</si>
  <si>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</si>
  <si>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</si>
  <si>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</si>
  <si>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</si>
  <si>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</si>
  <si>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</si>
  <si>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</si>
  <si>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</si>
  <si>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</si>
  <si>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</si>
  <si>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</si>
  <si>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</si>
  <si>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</si>
  <si>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</si>
  <si>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</si>
  <si>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</si>
  <si>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</si>
  <si>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</si>
  <si>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</si>
  <si>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</si>
  <si>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</si>
  <si>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</si>
  <si>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</si>
  <si>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</si>
  <si>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</si>
  <si>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</si>
  <si>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</si>
  <si>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</si>
  <si>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</si>
  <si>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</si>
  <si>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</si>
  <si>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</si>
  <si>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</si>
  <si>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</si>
  <si>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</si>
  <si>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</si>
  <si>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</si>
  <si>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</si>
  <si>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</si>
  <si>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</si>
  <si>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</si>
  <si>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</si>
  <si>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</si>
  <si>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</si>
  <si>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</si>
  <si>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</si>
  <si>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</si>
  <si>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</si>
  <si>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</si>
  <si>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</si>
  <si>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</si>
  <si>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</si>
  <si>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</si>
  <si>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</si>
  <si>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</si>
  <si>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</si>
  <si>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</si>
  <si>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</si>
  <si>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</si>
  <si>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</si>
  <si>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</si>
  <si>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</si>
  <si>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</si>
  <si>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</si>
  <si>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</si>
  <si>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</si>
  <si>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</si>
  <si>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</si>
  <si>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</si>
  <si>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</si>
  <si>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</si>
  <si>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</si>
  <si>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</si>
  <si>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</si>
  <si>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</si>
  <si>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</si>
  <si>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</si>
  <si>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</si>
  <si>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</si>
  <si>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</si>
  <si>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</si>
  <si>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</si>
  <si>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</si>
  <si>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</si>
  <si>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</si>
  <si>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</si>
  <si>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</si>
  <si>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</si>
  <si>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</si>
  <si>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</si>
  <si>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</si>
  <si>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</si>
  <si>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</si>
  <si>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</si>
  <si>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</si>
  <si>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</si>
  <si>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</si>
  <si>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</si>
  <si>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</si>
  <si>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</si>
  <si>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</si>
  <si>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</si>
  <si>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</si>
  <si>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</si>
  <si>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</si>
  <si>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</si>
  <si>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</si>
  <si>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</si>
  <si>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</si>
  <si>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</si>
  <si>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</si>
  <si>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</si>
  <si>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</si>
  <si>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</si>
  <si>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</si>
  <si>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</si>
  <si>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</si>
  <si>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</si>
  <si>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</si>
  <si>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</si>
  <si>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</si>
  <si>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</si>
  <si>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</si>
  <si>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</si>
  <si>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</si>
  <si>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</si>
  <si>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</si>
  <si>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</si>
  <si>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</si>
  <si>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</si>
  <si>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</si>
  <si>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</si>
  <si>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</si>
  <si>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</si>
  <si>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</si>
  <si>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</si>
  <si>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</si>
  <si>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</si>
  <si>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</si>
  <si>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</si>
  <si>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</si>
  <si>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</si>
  <si>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</si>
  <si>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</si>
  <si>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</si>
  <si>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</si>
  <si>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</si>
  <si>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</si>
  <si>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</si>
  <si>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</si>
  <si>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</si>
  <si>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</si>
  <si>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</si>
  <si>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</si>
  <si>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</si>
  <si>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</si>
  <si>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</si>
  <si>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</si>
  <si>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</si>
  <si>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</si>
  <si>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</si>
  <si>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</si>
  <si>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</si>
  <si>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</si>
  <si>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</si>
  <si>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</si>
  <si>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</si>
  <si>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</si>
  <si>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</si>
  <si>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</si>
  <si>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</si>
  <si>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</si>
  <si>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</si>
  <si>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</si>
  <si>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</si>
  <si>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</si>
  <si>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</si>
  <si>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</si>
  <si>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</si>
  <si>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</si>
  <si>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</si>
  <si>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</si>
  <si>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</si>
  <si>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</si>
  <si>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</si>
  <si>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</si>
  <si>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</si>
  <si>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</si>
  <si>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</si>
  <si>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</si>
  <si>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</si>
  <si>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</si>
  <si>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</si>
  <si>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</si>
  <si>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</si>
  <si>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</si>
  <si>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</si>
  <si>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</si>
  <si>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</si>
  <si>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</si>
  <si>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</si>
  <si>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</si>
  <si>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</si>
  <si>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</si>
  <si>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</si>
  <si>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</si>
  <si>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</si>
  <si>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</si>
  <si>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</si>
  <si>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</si>
  <si>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</si>
  <si>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</si>
  <si>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</si>
  <si>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</si>
  <si>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</si>
  <si>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</si>
  <si>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</si>
  <si>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</si>
  <si>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</si>
  <si>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</si>
  <si>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</si>
  <si>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</si>
  <si>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</si>
  <si>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</si>
  <si>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</si>
  <si>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</si>
  <si>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</si>
  <si>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</si>
  <si>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</si>
  <si>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</si>
  <si>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</si>
  <si>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</si>
  <si>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</si>
  <si>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</si>
  <si>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</si>
  <si>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</si>
  <si>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</si>
  <si>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</si>
  <si>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</si>
  <si>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</si>
  <si>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</si>
  <si>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</si>
  <si>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</si>
  <si>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</si>
  <si>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</si>
  <si>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</si>
  <si>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</si>
  <si>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</si>
  <si>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</si>
  <si>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</si>
  <si>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</si>
  <si>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</si>
  <si>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</si>
  <si>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</si>
  <si>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</si>
  <si>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</si>
  <si>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</si>
  <si>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</si>
  <si>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</si>
  <si>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</si>
  <si>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</si>
  <si>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</si>
  <si>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</si>
  <si>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</si>
  <si>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</si>
  <si>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</si>
  <si>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</si>
  <si>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</si>
  <si>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</si>
  <si>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</si>
  <si>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</si>
  <si>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</si>
  <si>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</si>
  <si>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</si>
  <si>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</si>
  <si>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</si>
  <si>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</si>
  <si>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</si>
  <si>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</si>
  <si>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</si>
  <si>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</si>
  <si>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</si>
  <si>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</si>
  <si>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</si>
  <si>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</si>
  <si>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</si>
  <si>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</si>
  <si>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</si>
  <si>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</si>
  <si>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</si>
  <si>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</si>
  <si>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</si>
  <si>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</si>
  <si>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</si>
  <si>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</si>
  <si>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</si>
  <si>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</si>
  <si>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</si>
  <si>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</si>
  <si>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</si>
  <si>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</si>
  <si>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</si>
  <si>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</si>
  <si>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</si>
  <si>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</si>
  <si>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</si>
  <si>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</si>
  <si>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</si>
  <si>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</si>
  <si>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</si>
  <si>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</si>
  <si>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</si>
  <si>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</si>
  <si>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</si>
  <si>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</si>
  <si>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</si>
  <si>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</si>
  <si>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</si>
  <si>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</si>
  <si>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</si>
  <si>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</si>
  <si>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</si>
  <si>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</si>
  <si>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</si>
  <si>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</si>
  <si>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</si>
  <si>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</si>
  <si>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</si>
  <si>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</si>
  <si>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</si>
  <si>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</si>
  <si>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</si>
  <si>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</si>
  <si>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</si>
  <si>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</si>
  <si>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</si>
  <si>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</si>
  <si>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</si>
  <si>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</si>
  <si>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</si>
  <si>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</si>
  <si>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</si>
  <si>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</si>
  <si>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</si>
  <si>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</si>
  <si>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</si>
  <si>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</si>
  <si>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</si>
  <si>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</si>
  <si>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</si>
  <si>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</si>
  <si>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</si>
  <si>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</si>
  <si>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</si>
  <si>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</si>
  <si>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</si>
  <si>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</si>
  <si>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</si>
  <si>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</si>
  <si>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</si>
  <si>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</si>
  <si>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</si>
  <si>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</si>
  <si>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</si>
  <si>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</si>
  <si>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</si>
  <si>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</si>
  <si>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</si>
  <si>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</si>
  <si>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</si>
  <si>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</si>
  <si>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</si>
  <si>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</si>
  <si>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</si>
  <si>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</si>
  <si>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</si>
  <si>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</si>
  <si>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</si>
  <si>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</si>
  <si>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</si>
  <si>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</si>
  <si>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</si>
  <si>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</si>
  <si>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</si>
  <si>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</si>
  <si>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</si>
  <si>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</si>
  <si>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</si>
  <si>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</si>
  <si>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</si>
  <si>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</si>
  <si>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</si>
  <si>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</si>
  <si>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</si>
  <si>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</si>
  <si>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</si>
  <si>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</si>
  <si>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</si>
  <si>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</si>
  <si>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</si>
  <si>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</si>
  <si>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</si>
  <si>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</si>
  <si>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</si>
  <si>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</si>
  <si>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</si>
  <si>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</si>
  <si>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</si>
  <si>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</si>
  <si>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</si>
  <si>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</si>
  <si>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</si>
  <si>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</si>
  <si>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</si>
  <si>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</si>
  <si>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</si>
  <si>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</si>
  <si>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</si>
  <si>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</si>
  <si>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</si>
  <si>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</si>
  <si>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</si>
  <si>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</si>
  <si>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</si>
  <si>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</si>
  <si>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</si>
  <si>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</si>
  <si>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</si>
  <si>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</si>
  <si>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</si>
  <si>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</si>
  <si>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</si>
  <si>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</si>
  <si>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</si>
  <si>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</si>
  <si>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</si>
  <si>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</si>
  <si>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</si>
  <si>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</si>
  <si>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</si>
  <si>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</si>
  <si>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</si>
  <si>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</si>
  <si>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</si>
  <si>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</si>
  <si>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</si>
  <si>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</si>
  <si>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</si>
  <si>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</si>
  <si>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</si>
  <si>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</si>
  <si>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</si>
  <si>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</si>
  <si>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</si>
  <si>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</si>
  <si>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</si>
  <si>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</si>
  <si>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</si>
  <si>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</si>
  <si>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</si>
  <si>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</si>
  <si>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</si>
  <si>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</si>
  <si>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</si>
  <si>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</si>
  <si>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</si>
  <si>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</si>
  <si>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</si>
  <si>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</si>
  <si>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</si>
  <si>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</si>
  <si>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</si>
  <si>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</si>
  <si>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</si>
  <si>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</si>
  <si>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</si>
  <si>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</si>
  <si>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</si>
  <si>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</si>
  <si>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</si>
  <si>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</si>
  <si>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</si>
  <si>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</si>
  <si>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</si>
  <si>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</si>
  <si>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</si>
  <si>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</si>
  <si>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</si>
  <si>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</si>
  <si>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</si>
  <si>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</si>
  <si>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</si>
  <si>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</si>
  <si>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</si>
  <si>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</si>
  <si>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</si>
  <si>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</si>
  <si>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</si>
  <si>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</si>
  <si>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</si>
  <si>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VALS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</si>
  <si>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</si>
  <si>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</si>
  <si>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</si>
  <si>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</si>
  <si>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</si>
  <si>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</si>
  <si>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</si>
  <si>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</si>
  <si>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</si>
  <si>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</si>
  <si>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</si>
  <si>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</si>
  <si>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</si>
  <si>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</si>
  <si>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</si>
  <si>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</si>
  <si>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</si>
  <si>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</si>
  <si>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</si>
  <si>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</si>
  <si>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</si>
  <si>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</si>
  <si>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</si>
  <si>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</si>
  <si>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</si>
  <si>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</si>
  <si>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</si>
  <si>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</si>
  <si>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</si>
  <si>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</si>
  <si>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</si>
  <si>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</si>
  <si>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</si>
  <si>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</si>
  <si>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</si>
  <si>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</si>
  <si>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</si>
  <si>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</si>
  <si>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</si>
  <si>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</si>
  <si>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</si>
  <si>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</si>
  <si>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</si>
  <si>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</si>
  <si>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</si>
  <si>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</si>
  <si>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</si>
  <si>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</si>
  <si>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</si>
  <si>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</si>
  <si>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</si>
  <si>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</si>
  <si>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</si>
  <si>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</si>
  <si>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</si>
  <si>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</si>
  <si>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</si>
  <si>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</si>
  <si>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</si>
  <si>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</si>
  <si>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</si>
  <si>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</si>
  <si>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</si>
  <si>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</si>
  <si>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</si>
  <si>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</si>
  <si>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</si>
  <si>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</si>
  <si>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</si>
  <si>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</si>
  <si>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</si>
  <si>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</si>
  <si>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</si>
  <si>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</si>
  <si>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</si>
  <si>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</si>
  <si>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</si>
  <si>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</si>
  <si>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</si>
  <si>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</si>
  <si>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</si>
  <si>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</si>
  <si>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Probable crue morphogène (modification du lit)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</si>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</sst>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597729</v>
      </c>
      <c r="G10" s="25"/>
      <c r="H10" s="25"/>
    </row>
    <row r="11" customFormat="false" ht="14.25" hidden="false" customHeight="false" outlineLevel="0" collapsed="false">
      <c r="A11" s="26" t="s">
        <v>5183</v>
      </c>
      <c r="B11" s="30" t="n">
        <v>44803</v>
      </c>
      <c r="D11" s="26" t="s">
        <v>5184</v>
      </c>
      <c r="E11" s="29" t="n">
        <v>6222909</v>
      </c>
      <c r="G11" s="25"/>
      <c r="H11" s="25"/>
    </row>
    <row r="12" customFormat="false" ht="14.25" hidden="false" customHeight="false" outlineLevel="0" collapsed="false">
      <c r="A12" s="26" t="s">
        <v>5185</v>
      </c>
      <c r="B12" s="29" t="s">
        <v>5186</v>
      </c>
      <c r="D12" s="26" t="s">
        <v>5187</v>
      </c>
      <c r="E12" s="29" t="n">
        <v>597657</v>
      </c>
      <c r="G12" s="25"/>
      <c r="H12" s="25"/>
    </row>
    <row r="13" customFormat="false" ht="17.25" hidden="false" customHeight="true" outlineLevel="0" collapsed="false">
      <c r="A13" s="12"/>
      <c r="B13" s="31"/>
      <c r="D13" s="26" t="s">
        <v>5188</v>
      </c>
      <c r="E13" s="29" t="n">
        <v>6222989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597729</v>
      </c>
    </row>
    <row r="18" customFormat="false" ht="14.25" hidden="false" customHeight="false" outlineLevel="0" collapsed="false">
      <c r="A18" s="36"/>
      <c r="B18" s="37" t="s">
        <v>5196</v>
      </c>
      <c r="C18" s="38" t="n">
        <f aca="false">E11</f>
        <v>6222909</v>
      </c>
    </row>
    <row r="19" customFormat="false" ht="14.25" hidden="false" customHeight="false" outlineLevel="0" collapsed="false">
      <c r="A19" s="33" t="s">
        <v>5197</v>
      </c>
      <c r="B19" s="39" t="n">
        <v>266</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22.7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100</v>
      </c>
      <c r="C36" s="50"/>
      <c r="D36" s="55" t="s">
        <v>5217</v>
      </c>
      <c r="E36" s="34" t="n">
        <v>38</v>
      </c>
    </row>
    <row r="37" s="56" customFormat="true" ht="15" hidden="false" customHeight="true" outlineLevel="0" collapsed="false">
      <c r="A37" s="54" t="s">
        <v>5218</v>
      </c>
      <c r="B37" s="34" t="n">
        <v>20</v>
      </c>
      <c r="C37" s="50"/>
      <c r="D37" s="55" t="s">
        <v>5219</v>
      </c>
      <c r="E37" s="34" t="n">
        <v>6.1</v>
      </c>
    </row>
    <row r="38" s="56" customFormat="true" ht="15" hidden="false" customHeight="true" outlineLevel="0" collapsed="false">
      <c r="A38" s="54" t="s">
        <v>5220</v>
      </c>
      <c r="B38" s="34" t="n">
        <v>4</v>
      </c>
      <c r="C38" s="50"/>
      <c r="D38" s="55" t="s">
        <v>5220</v>
      </c>
      <c r="E38" s="34" t="n">
        <v>14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t="n">
        <v>2</v>
      </c>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t="n">
        <v>1</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3</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t="n">
        <v>2</v>
      </c>
      <c r="C59" s="50"/>
      <c r="D59" s="26" t="s">
        <v>5239</v>
      </c>
      <c r="E59" s="62"/>
    </row>
    <row r="60" s="17" customFormat="true" ht="14.25" hidden="false" customHeight="false" outlineLevel="0" collapsed="false">
      <c r="A60" s="33" t="s">
        <v>5240</v>
      </c>
      <c r="B60" s="62" t="n">
        <v>1</v>
      </c>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t="n">
        <v>3</v>
      </c>
    </row>
    <row r="74" s="17" customFormat="true" ht="14.25" hidden="false" customHeight="false" outlineLevel="0" collapsed="false">
      <c r="A74" s="33" t="s">
        <v>5250</v>
      </c>
      <c r="B74" s="62" t="n">
        <v>3</v>
      </c>
      <c r="C74" s="50"/>
      <c r="D74" s="26" t="s">
        <v>5250</v>
      </c>
      <c r="E74" s="62" t="n">
        <v>4</v>
      </c>
    </row>
    <row r="75" s="17" customFormat="true" ht="14.25" hidden="false" customHeight="false" outlineLevel="0" collapsed="false">
      <c r="A75" s="33" t="s">
        <v>5251</v>
      </c>
      <c r="B75" s="62" t="n">
        <v>2</v>
      </c>
      <c r="C75" s="50"/>
      <c r="D75" s="26" t="s">
        <v>5251</v>
      </c>
      <c r="E75" s="62" t="n">
        <v>4</v>
      </c>
    </row>
    <row r="76" s="17" customFormat="true" ht="14.25" hidden="false" customHeight="false" outlineLevel="0" collapsed="false">
      <c r="A76" s="33" t="s">
        <v>5252</v>
      </c>
      <c r="B76" s="62" t="n">
        <v>2</v>
      </c>
      <c r="C76" s="50"/>
      <c r="D76" s="26" t="s">
        <v>5252</v>
      </c>
      <c r="E76" s="62" t="n">
        <v>4</v>
      </c>
    </row>
    <row r="77" s="17" customFormat="true" ht="14.25" hidden="false" customHeight="false" outlineLevel="0" collapsed="false">
      <c r="A77" s="33" t="s">
        <v>5253</v>
      </c>
      <c r="B77" s="62" t="n">
        <v>5</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3</v>
      </c>
    </row>
    <row r="82" s="17" customFormat="true" ht="14.25" hidden="false" customHeight="false" outlineLevel="0" collapsed="false">
      <c r="A82" s="33" t="s">
        <v>5256</v>
      </c>
      <c r="B82" s="62" t="n">
        <v>1</v>
      </c>
      <c r="C82" s="50"/>
      <c r="D82" s="26" t="s">
        <v>5256</v>
      </c>
      <c r="E82" s="62"/>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t="n">
        <v>3</v>
      </c>
      <c r="C84" s="50"/>
      <c r="D84" s="26" t="s">
        <v>5258</v>
      </c>
      <c r="E84" s="62"/>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0.02</v>
      </c>
      <c r="E97" s="82"/>
      <c r="F97" s="83" t="s">
        <v>5275</v>
      </c>
      <c r="G97" s="84"/>
      <c r="H97" s="85"/>
    </row>
    <row r="98" customFormat="false" ht="14.25" hidden="false" customHeight="false" outlineLevel="0" collapsed="false">
      <c r="A98" s="78" t="s">
        <v>2305</v>
      </c>
      <c r="B98" s="79" t="str">
        <f aca="false">IF(A98="NEWCOD",IF(ISBLANK(G98),"renseigner le champ 'Nouveau taxon'",G98),VLOOKUP(A98,'Ref Taxo'!A:B,2,FALSE()))</f>
        <v>Hydrodictyon</v>
      </c>
      <c r="C98" s="80" t="n">
        <f aca="false">IF(A98="NEWCOD",IF(ISBLANK(H98),"NoCod",H98),VLOOKUP(A98,'Ref Taxo'!A:D,4,FALSE()))</f>
        <v>5686</v>
      </c>
      <c r="D98" s="81" t="n">
        <v>0.01</v>
      </c>
      <c r="E98" s="82"/>
      <c r="F98" s="83" t="s">
        <v>5275</v>
      </c>
      <c r="G98" s="86"/>
      <c r="H98" s="87"/>
    </row>
    <row r="99" customFormat="false" ht="14.25" hidden="false" customHeight="false" outlineLevel="0" collapsed="false">
      <c r="A99" s="78" t="s">
        <v>2953</v>
      </c>
      <c r="B99" s="79" t="str">
        <f aca="false">IF(A99="NEWCOD",IF(ISBLANK(G99),"renseigner le champ 'Nouveau taxon'",G99),VLOOKUP(A99,'Ref Taxo'!A:B,2,FALSE()))</f>
        <v>Microcoleus</v>
      </c>
      <c r="C99" s="80" t="n">
        <f aca="false">IF(A99="NEWCOD",IF(ISBLANK(H99),"NoCod",H99),VLOOKUP(A99,'Ref Taxo'!A:D,4,FALSE()))</f>
        <v>6405</v>
      </c>
      <c r="D99" s="81" t="n">
        <v>0.01</v>
      </c>
      <c r="E99" s="82"/>
      <c r="F99" s="83" t="s">
        <v>5276</v>
      </c>
      <c r="G99" s="86"/>
      <c r="H99" s="87"/>
    </row>
    <row r="100" customFormat="false" ht="14.2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c r="E100" s="82" t="n">
        <v>0.01</v>
      </c>
      <c r="F100" s="83" t="s">
        <v>5275</v>
      </c>
      <c r="G100" s="86"/>
      <c r="H100" s="87"/>
    </row>
    <row r="101" customFormat="false" ht="14.2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0.09</v>
      </c>
      <c r="E101" s="82" t="n">
        <v>13</v>
      </c>
      <c r="F101" s="83" t="s">
        <v>5275</v>
      </c>
      <c r="G101" s="86"/>
      <c r="H101" s="87"/>
    </row>
    <row r="102" customFormat="false" ht="14.2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3.4</v>
      </c>
      <c r="E102" s="82"/>
      <c r="F102" s="83" t="s">
        <v>5275</v>
      </c>
      <c r="G102" s="86"/>
      <c r="H102" s="87"/>
    </row>
    <row r="103" customFormat="false" ht="14.25" hidden="false" customHeight="false" outlineLevel="0" collapsed="false">
      <c r="A103" s="78" t="s">
        <v>4750</v>
      </c>
      <c r="B103" s="79" t="str">
        <f aca="false">IF(A103="NEWCOD",IF(ISBLANK(G103),"renseigner le champ 'Nouveau taxon'",G103),VLOOKUP(A103,'Ref Taxo'!A:B,2,FALSE()))</f>
        <v>Stigeoclonium</v>
      </c>
      <c r="C103" s="80" t="n">
        <f aca="false">IF(A103="NEWCOD",IF(ISBLANK(H103),"NoCod",H103),VLOOKUP(A103,'Ref Taxo'!A:D,4,FALSE()))</f>
        <v>1119</v>
      </c>
      <c r="D103" s="81" t="n">
        <v>0.01</v>
      </c>
      <c r="E103" s="82"/>
      <c r="F103" s="83" t="s">
        <v>5275</v>
      </c>
      <c r="G103" s="86"/>
      <c r="H103" s="87"/>
    </row>
    <row r="104" customFormat="false" ht="14.2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0.02</v>
      </c>
      <c r="E104" s="82"/>
      <c r="F104" s="83" t="s">
        <v>5275</v>
      </c>
      <c r="G104" s="86"/>
      <c r="H104" s="87"/>
    </row>
    <row r="105" customFormat="false" ht="14.2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0.03</v>
      </c>
      <c r="E105" s="82" t="n">
        <v>0.01</v>
      </c>
      <c r="F105" s="83" t="s">
        <v>5275</v>
      </c>
      <c r="G105" s="86"/>
      <c r="H105" s="87"/>
    </row>
    <row r="106" customFormat="false" ht="14.2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3" t="s">
        <v>5275</v>
      </c>
      <c r="G106" s="86"/>
      <c r="H106" s="87"/>
    </row>
    <row r="107" customFormat="false" ht="14.2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0.21</v>
      </c>
      <c r="E107" s="82" t="n">
        <v>0.7</v>
      </c>
      <c r="F107" s="83" t="s">
        <v>5275</v>
      </c>
      <c r="G107" s="86"/>
      <c r="H107" s="87"/>
    </row>
    <row r="108" customFormat="false" ht="14.2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0.15</v>
      </c>
      <c r="E108" s="82" t="n">
        <v>0.11</v>
      </c>
      <c r="F108" s="83" t="s">
        <v>5275</v>
      </c>
      <c r="G108" s="86"/>
      <c r="H108" s="87"/>
    </row>
    <row r="109" customFormat="false" ht="14.25" hidden="false" customHeight="false" outlineLevel="0" collapsed="false">
      <c r="A109" s="78" t="s">
        <v>3306</v>
      </c>
      <c r="B109" s="79" t="str">
        <f aca="false">IF(A109="NEWCOD",IF(ISBLANK(G109),"renseigner le champ 'Nouveau taxon'",G109),VLOOKUP(A109,'Ref Taxo'!A:B,2,FALSE()))</f>
        <v>Oxyrrhynchium hians</v>
      </c>
      <c r="C109" s="80" t="n">
        <f aca="false">IF(A109="NEWCOD",IF(ISBLANK(H109),"NoCod",H109),VLOOKUP(A109,'Ref Taxo'!A:D,4,FALSE()))</f>
        <v>31547</v>
      </c>
      <c r="D109" s="81" t="n">
        <v>0.01</v>
      </c>
      <c r="E109" s="82"/>
      <c r="F109" s="83" t="s">
        <v>5275</v>
      </c>
      <c r="G109" s="86"/>
      <c r="H109" s="87"/>
    </row>
    <row r="110" customFormat="false" ht="14.2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0.04</v>
      </c>
      <c r="E110" s="82"/>
      <c r="F110" s="83" t="s">
        <v>5275</v>
      </c>
      <c r="G110" s="86"/>
      <c r="H110" s="87"/>
    </row>
    <row r="111" customFormat="false" ht="14.2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t="n">
        <v>0.01</v>
      </c>
      <c r="F111" s="83" t="s">
        <v>5276</v>
      </c>
      <c r="G111" s="86"/>
      <c r="H111" s="87"/>
    </row>
    <row r="112" customFormat="false" ht="14.2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0.01</v>
      </c>
      <c r="E112" s="82"/>
      <c r="F112" s="83" t="s">
        <v>5275</v>
      </c>
      <c r="G112" s="86"/>
      <c r="H112" s="87"/>
    </row>
    <row r="113" customFormat="false" ht="14.25" hidden="false" customHeight="false" outlineLevel="0" collapsed="false">
      <c r="A113" s="78" t="s">
        <v>3133</v>
      </c>
      <c r="B113" s="79" t="str">
        <f aca="false">IF(A113="NEWCOD",IF(ISBLANK(G113),"renseigner le champ 'Nouveau taxon'",G113),VLOOKUP(A113,'Ref Taxo'!A:B,2,FALSE()))</f>
        <v>Nasturtium officinale</v>
      </c>
      <c r="C113" s="80" t="n">
        <f aca="false">IF(A113="NEWCOD",IF(ISBLANK(H113),"NoCod",H113),VLOOKUP(A113,'Ref Taxo'!A:D,4,FALSE()))</f>
        <v>1763</v>
      </c>
      <c r="D113" s="81" t="n">
        <v>0.01</v>
      </c>
      <c r="E113" s="82" t="n">
        <v>0.01</v>
      </c>
      <c r="F113" s="83" t="s">
        <v>5275</v>
      </c>
      <c r="G113" s="86"/>
      <c r="H113" s="87"/>
    </row>
    <row r="114" customFormat="false" ht="14.25" hidden="false" customHeight="false" outlineLevel="0" collapsed="false">
      <c r="A114" s="78" t="s">
        <v>3380</v>
      </c>
      <c r="B114" s="79" t="str">
        <f aca="false">IF(A114="NEWCOD",IF(ISBLANK(G114),"renseigner le champ 'Nouveau taxon'",G114),VLOOKUP(A114,'Ref Taxo'!A:B,2,FALSE()))</f>
        <v>Persicaria hydropiper</v>
      </c>
      <c r="C114" s="80" t="n">
        <f aca="false">IF(A114="NEWCOD",IF(ISBLANK(H114),"NoCod",H114),VLOOKUP(A114,'Ref Taxo'!A:D,4,FALSE()))</f>
        <v>31021</v>
      </c>
      <c r="D114" s="81" t="n">
        <v>0.01</v>
      </c>
      <c r="E114" s="82"/>
      <c r="F114" s="83" t="s">
        <v>5275</v>
      </c>
      <c r="G114" s="86"/>
      <c r="H114" s="87"/>
    </row>
    <row r="115" customFormat="false" ht="14.2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0.03</v>
      </c>
      <c r="E115" s="82"/>
      <c r="F115" s="83" t="s">
        <v>5275</v>
      </c>
      <c r="G115" s="86"/>
      <c r="H115" s="87"/>
    </row>
    <row r="116" customFormat="false" ht="14.25" hidden="false" customHeight="false" outlineLevel="0" collapsed="false">
      <c r="A116" s="78" t="s">
        <v>5063</v>
      </c>
      <c r="B116" s="79" t="str">
        <f aca="false">IF(A116="NEWCOD",IF(ISBLANK(G116),"renseigner le champ 'Nouveau taxon'",G116),VLOOKUP(A116,'Ref Taxo'!A:B,2,FALSE()))</f>
        <v>Veronica beccabunga</v>
      </c>
      <c r="C116" s="80" t="n">
        <f aca="false">IF(A116="NEWCOD",IF(ISBLANK(H116),"NoCod",H116),VLOOKUP(A116,'Ref Taxo'!A:D,4,FALSE()))</f>
        <v>1957</v>
      </c>
      <c r="D116" s="81" t="n">
        <v>0.01</v>
      </c>
      <c r="E116" s="82"/>
      <c r="F116" s="83" t="s">
        <v>5275</v>
      </c>
      <c r="G116" s="86"/>
      <c r="H116" s="87"/>
    </row>
    <row r="117" customFormat="false" ht="14.25" hidden="false" customHeight="false" outlineLevel="0" collapsed="false">
      <c r="A117" s="78" t="s">
        <v>4536</v>
      </c>
      <c r="B117" s="79" t="str">
        <f aca="false">IF(A117="NEWCOD",IF(ISBLANK(G117),"renseigner le champ 'Nouveau taxon'",G117),VLOOKUP(A117,'Ref Taxo'!A:B,2,FALSE()))</f>
        <v>Solanum dulcamara</v>
      </c>
      <c r="C117" s="80" t="n">
        <f aca="false">IF(A117="NEWCOD",IF(ISBLANK(H117),"NoCod",H117),VLOOKUP(A117,'Ref Taxo'!A:D,4,FALSE()))</f>
        <v>1964</v>
      </c>
      <c r="D117" s="81" t="n">
        <v>0.01</v>
      </c>
      <c r="E117" s="82"/>
      <c r="F117" s="83" t="s">
        <v>5275</v>
      </c>
      <c r="G117" s="86"/>
      <c r="H117" s="87"/>
    </row>
    <row r="118" customFormat="false" ht="14.25" hidden="false" customHeight="false" outlineLevel="0" collapsed="false">
      <c r="A118" s="78" t="s">
        <v>3589</v>
      </c>
      <c r="B118" s="79" t="str">
        <f aca="false">IF(A118="NEWCOD",IF(ISBLANK(G118),"renseigner le champ 'Nouveau taxon'",G118),VLOOKUP(A118,'Ref Taxo'!A:B,2,FALSE()))</f>
        <v>Potentilla reptans</v>
      </c>
      <c r="C118" s="80" t="n">
        <f aca="false">IF(A118="NEWCOD",IF(ISBLANK(H118),"NoCod",H118),VLOOKUP(A118,'Ref Taxo'!A:D,4,FALSE()))</f>
        <v>29945</v>
      </c>
      <c r="D118" s="81"/>
      <c r="E118" s="82" t="n">
        <v>0.01</v>
      </c>
      <c r="F118" s="83" t="s">
        <v>5275</v>
      </c>
      <c r="G118" s="86"/>
      <c r="H118" s="87"/>
    </row>
    <row r="119" customFormat="false" ht="14.25" hidden="false" customHeight="false" outlineLevel="0" collapsed="false">
      <c r="A119" s="78" t="s">
        <v>894</v>
      </c>
      <c r="B119" s="79" t="str">
        <f aca="false">IF(A119="NEWCOD",IF(ISBLANK(G119),"renseigner le champ 'Nouveau taxon'",G119),VLOOKUP(A119,'Ref Taxo'!A:B,2,FALSE()))</f>
        <v>Ceratophyllum demersum</v>
      </c>
      <c r="C119" s="80" t="n">
        <f aca="false">IF(A119="NEWCOD",IF(ISBLANK(H119),"NoCod",H119),VLOOKUP(A119,'Ref Taxo'!A:D,4,FALSE()))</f>
        <v>1717</v>
      </c>
      <c r="D119" s="81" t="n">
        <v>0.01</v>
      </c>
      <c r="E119" s="82" t="n">
        <v>0.01</v>
      </c>
      <c r="F119" s="83" t="s">
        <v>5275</v>
      </c>
      <c r="G119" s="86"/>
      <c r="H119" s="87"/>
    </row>
    <row r="120" customFormat="false" ht="14.25" hidden="false" customHeight="false" outlineLevel="0" collapsed="false">
      <c r="A120" s="78" t="s">
        <v>1654</v>
      </c>
      <c r="B120" s="79" t="str">
        <f aca="false">IF(A120="NEWCOD",IF(ISBLANK(G120),"renseigner le champ 'Nouveau taxon'",G120),VLOOKUP(A120,'Ref Taxo'!A:B,2,FALSE()))</f>
        <v>Elodea canadensis</v>
      </c>
      <c r="C120" s="80" t="n">
        <f aca="false">IF(A120="NEWCOD",IF(ISBLANK(H120),"NoCod",H120),VLOOKUP(A120,'Ref Taxo'!A:D,4,FALSE()))</f>
        <v>1586</v>
      </c>
      <c r="D120" s="81"/>
      <c r="E120" s="82" t="n">
        <v>0.01</v>
      </c>
      <c r="F120" s="83" t="s">
        <v>5275</v>
      </c>
      <c r="G120" s="86"/>
      <c r="H120" s="87"/>
    </row>
    <row r="121" customFormat="false" ht="14.25" hidden="false" customHeight="false" outlineLevel="0" collapsed="false">
      <c r="A121" s="78" t="s">
        <v>2640</v>
      </c>
      <c r="B121" s="79" t="str">
        <f aca="false">IF(A121="NEWCOD",IF(ISBLANK(G121),"renseigner le champ 'Nouveau taxon'",G121),VLOOKUP(A121,'Ref Taxo'!A:B,2,FALSE()))</f>
        <v>Lemna minor</v>
      </c>
      <c r="C121" s="80" t="n">
        <f aca="false">IF(A121="NEWCOD",IF(ISBLANK(H121),"NoCod",H121),VLOOKUP(A121,'Ref Taxo'!A:D,4,FALSE()))</f>
        <v>1626</v>
      </c>
      <c r="D121" s="81"/>
      <c r="E121" s="82" t="n">
        <v>0.01</v>
      </c>
      <c r="F121" s="83" t="s">
        <v>5275</v>
      </c>
      <c r="G121" s="86"/>
      <c r="H121" s="87"/>
    </row>
    <row r="122" customFormat="false" ht="14.25" hidden="false" customHeight="false" outlineLevel="0" collapsed="false">
      <c r="A122" s="78" t="s">
        <v>3073</v>
      </c>
      <c r="B122" s="79" t="str">
        <f aca="false">IF(A122="NEWCOD",IF(ISBLANK(G122),"renseigner le champ 'Nouveau taxon'",G122),VLOOKUP(A122,'Ref Taxo'!A:B,2,FALSE()))</f>
        <v>Myriophyllum spicatum</v>
      </c>
      <c r="C122" s="80" t="n">
        <f aca="false">IF(A122="NEWCOD",IF(ISBLANK(H122),"NoCod",H122),VLOOKUP(A122,'Ref Taxo'!A:D,4,FALSE()))</f>
        <v>1778</v>
      </c>
      <c r="D122" s="81"/>
      <c r="E122" s="82" t="n">
        <v>0.02</v>
      </c>
      <c r="F122" s="83" t="s">
        <v>5275</v>
      </c>
      <c r="G122" s="86"/>
      <c r="H122" s="87"/>
    </row>
    <row r="123" customFormat="false" ht="14.25" hidden="false" customHeight="false" outlineLevel="0" collapsed="false">
      <c r="A123" s="78" t="s">
        <v>3671</v>
      </c>
      <c r="B123" s="79" t="str">
        <f aca="false">IF(A123="NEWCOD",IF(ISBLANK(G123),"renseigner le champ 'Nouveau taxon'",G123),VLOOKUP(A123,'Ref Taxo'!A:B,2,FALSE()))</f>
        <v>Potamogeton berchtoldii</v>
      </c>
      <c r="C123" s="80" t="n">
        <f aca="false">IF(A123="NEWCOD",IF(ISBLANK(H123),"NoCod",H123),VLOOKUP(A123,'Ref Taxo'!A:D,4,FALSE()))</f>
        <v>1642</v>
      </c>
      <c r="D123" s="81"/>
      <c r="E123" s="82" t="n">
        <v>0.03</v>
      </c>
      <c r="F123" s="83" t="s">
        <v>5275</v>
      </c>
      <c r="G123" s="86"/>
      <c r="H123" s="87"/>
    </row>
    <row r="124" customFormat="false" ht="14.25" hidden="false" customHeight="false" outlineLevel="0" collapsed="false">
      <c r="A124" s="78" t="s">
        <v>3682</v>
      </c>
      <c r="B124" s="79" t="str">
        <f aca="false">IF(A124="NEWCOD",IF(ISBLANK(G124),"renseigner le champ 'Nouveau taxon'",G124),VLOOKUP(A124,'Ref Taxo'!A:B,2,FALSE()))</f>
        <v>Potamogeton crispus</v>
      </c>
      <c r="C124" s="80" t="n">
        <f aca="false">IF(A124="NEWCOD",IF(ISBLANK(H124),"NoCod",H124),VLOOKUP(A124,'Ref Taxo'!A:D,4,FALSE()))</f>
        <v>1645</v>
      </c>
      <c r="D124" s="81"/>
      <c r="E124" s="82" t="n">
        <v>0.01</v>
      </c>
      <c r="F124" s="83" t="s">
        <v>5275</v>
      </c>
      <c r="G124" s="86"/>
      <c r="H124" s="87"/>
    </row>
    <row r="125" customFormat="false" ht="14.25" hidden="false" customHeight="false" outlineLevel="0" collapsed="false">
      <c r="A125" s="78" t="s">
        <v>3728</v>
      </c>
      <c r="B125" s="79" t="str">
        <f aca="false">IF(A125="NEWCOD",IF(ISBLANK(G125),"renseigner le champ 'Nouveau taxon'",G125),VLOOKUP(A125,'Ref Taxo'!A:B,2,FALSE()))</f>
        <v>Potamogeton pectinatus</v>
      </c>
      <c r="C125" s="80" t="n">
        <f aca="false">IF(A125="NEWCOD",IF(ISBLANK(H125),"NoCod",H125),VLOOKUP(A125,'Ref Taxo'!A:D,4,FALSE()))</f>
        <v>1655</v>
      </c>
      <c r="D125" s="81"/>
      <c r="E125" s="82" t="n">
        <v>0.04</v>
      </c>
      <c r="F125" s="83" t="s">
        <v>5275</v>
      </c>
      <c r="G125" s="86"/>
      <c r="H125" s="87"/>
    </row>
    <row r="126" customFormat="false" ht="14.25" hidden="false" customHeight="false" outlineLevel="0" collapsed="false">
      <c r="A126" s="78" t="s">
        <v>3935</v>
      </c>
      <c r="B126" s="79" t="str">
        <f aca="false">IF(A126="NEWCOD",IF(ISBLANK(G126),"renseigner le champ 'Nouveau taxon'",G126),VLOOKUP(A126,'Ref Taxo'!A:B,2,FALSE()))</f>
        <v>Ranunculus fluitans</v>
      </c>
      <c r="C126" s="80" t="n">
        <f aca="false">IF(A126="NEWCOD",IF(ISBLANK(H126),"NoCod",H126),VLOOKUP(A126,'Ref Taxo'!A:D,4,FALSE()))</f>
        <v>1903</v>
      </c>
      <c r="D126" s="81" t="n">
        <v>0.12</v>
      </c>
      <c r="E126" s="82" t="n">
        <v>0.01</v>
      </c>
      <c r="F126" s="83" t="s">
        <v>5276</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2023-03-17T17:03:25Z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