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9000" sheetId="2" r:id="rId2"/>
    <sheet name="Mises à jour" sheetId="3" r:id="rId3"/>
  </sheets>
  <definedNames/>
  <calcPr calcId="145621"/>
</workbook>
</file>

<file path=xl/sharedStrings.xml><?xml version="1.0" encoding="utf-8"?>
<sst xmlns="http://schemas.openxmlformats.org/spreadsheetml/2006/main" count="6514" uniqueCount="5304">
  <si>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</si>
  <si>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</si>
  <si>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</si>
  <si>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</si>
  <si>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</si>
  <si>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</si>
  <si>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</si>
  <si>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</si>
  <si>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</si>
  <si>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</si>
  <si>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</si>
  <si>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</si>
  <si>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</si>
  <si>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</si>
  <si>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</si>
  <si>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</si>
  <si>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</si>
  <si>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</si>
  <si>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</si>
  <si>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</si>
  <si>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</si>
  <si>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</si>
  <si>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</si>
  <si>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</si>
  <si>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</si>
  <si>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</si>
  <si>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</si>
  <si>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</si>
  <si>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</si>
  <si>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</si>
  <si>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</si>
  <si>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</si>
  <si>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</si>
  <si>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</si>
  <si>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</si>
  <si>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</si>
  <si>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</si>
  <si>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</si>
  <si>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</si>
  <si>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</si>
  <si>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</si>
  <si>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</si>
  <si>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</si>
  <si>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</si>
  <si>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</si>
  <si>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</si>
  <si>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</si>
  <si>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</si>
  <si>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</si>
  <si>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</si>
  <si>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</si>
  <si>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</si>
  <si>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</si>
  <si>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</si>
  <si>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</si>
  <si>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</si>
  <si>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</si>
  <si>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</si>
  <si>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</si>
  <si>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</si>
  <si>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</si>
  <si>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</si>
  <si>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</si>
  <si>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</si>
  <si>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</si>
  <si>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</si>
  <si>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</si>
  <si>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</si>
  <si>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</si>
  <si>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</si>
  <si>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</si>
  <si>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</si>
  <si>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</si>
  <si>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</si>
  <si>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</si>
  <si>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</si>
  <si>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</si>
  <si>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</si>
  <si>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</si>
  <si>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</si>
  <si>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</si>
  <si>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</si>
  <si>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</si>
  <si>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</si>
  <si>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</si>
  <si>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</si>
  <si>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</si>
  <si>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</si>
  <si>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</si>
  <si>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</si>
  <si>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</si>
  <si>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</si>
  <si>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</si>
  <si>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</si>
  <si>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</si>
  <si>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</si>
  <si>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</si>
  <si>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</si>
  <si>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</si>
  <si>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</si>
  <si>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</si>
  <si>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</si>
  <si>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</si>
  <si>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</si>
  <si>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</si>
  <si>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</si>
  <si>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</si>
  <si>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</si>
  <si>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</si>
  <si>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</si>
  <si>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</si>
  <si>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</si>
  <si>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</si>
  <si>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</si>
  <si>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</si>
  <si>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</si>
  <si>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</si>
  <si>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</si>
  <si>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</si>
  <si>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</si>
  <si>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</si>
  <si>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</si>
  <si>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</si>
  <si>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</si>
  <si>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</si>
  <si>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</si>
  <si>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</si>
  <si>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</si>
  <si>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</si>
  <si>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</si>
  <si>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</si>
  <si>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</si>
  <si>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</si>
  <si>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</si>
  <si>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</si>
  <si>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</si>
  <si>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</si>
  <si>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</si>
  <si>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</si>
  <si>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</si>
  <si>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</si>
  <si>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</si>
  <si>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</si>
  <si>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</si>
  <si>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</si>
  <si>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</si>
  <si>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</si>
  <si>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</si>
  <si>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</si>
  <si>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</si>
  <si>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</si>
  <si>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</si>
  <si>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</si>
  <si>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</si>
  <si>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</si>
  <si>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</si>
  <si>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</si>
  <si>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</si>
  <si>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</si>
  <si>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</si>
  <si>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</si>
  <si>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</si>
  <si>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</si>
  <si>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</si>
  <si>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</si>
  <si>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</si>
  <si>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</si>
  <si>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</si>
  <si>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</si>
  <si>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</si>
  <si>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</si>
  <si>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</si>
  <si>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</si>
  <si>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</si>
  <si>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</si>
  <si>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</si>
  <si>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</si>
  <si>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</si>
  <si>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</si>
  <si>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</si>
  <si>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</si>
  <si>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</si>
  <si>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</si>
  <si>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</si>
  <si>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</si>
  <si>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</si>
  <si>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</si>
  <si>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</si>
  <si>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</si>
  <si>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</si>
  <si>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</si>
  <si>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</si>
  <si>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</si>
  <si>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</si>
  <si>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</si>
  <si>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</si>
  <si>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</si>
  <si>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</si>
  <si>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</si>
  <si>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</si>
  <si>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</si>
  <si>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</si>
  <si>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</si>
  <si>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</si>
  <si>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</si>
  <si>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</si>
  <si>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</si>
  <si>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</si>
  <si>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</si>
  <si>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</si>
  <si>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</si>
  <si>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</si>
  <si>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</si>
  <si>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</si>
  <si>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</si>
  <si>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</si>
  <si>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</si>
  <si>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</si>
  <si>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</si>
  <si>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</si>
  <si>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</si>
  <si>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</si>
  <si>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</si>
  <si>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</si>
  <si>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</si>
  <si>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</si>
  <si>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</si>
  <si>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</si>
  <si>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</si>
  <si>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</si>
  <si>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</si>
  <si>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</si>
  <si>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</si>
  <si>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</si>
  <si>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</si>
  <si>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</si>
  <si>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</si>
  <si>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</si>
  <si>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</si>
  <si>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</si>
  <si>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</si>
  <si>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</si>
  <si>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</si>
  <si>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</si>
  <si>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</si>
  <si>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</si>
  <si>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</si>
  <si>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</si>
  <si>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</si>
  <si>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</si>
  <si>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</si>
  <si>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</si>
  <si>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</si>
  <si>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</si>
  <si>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</si>
  <si>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</si>
  <si>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</si>
  <si>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</si>
  <si>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</si>
  <si>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</si>
  <si>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</si>
  <si>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</si>
  <si>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</si>
  <si>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</si>
  <si>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</si>
  <si>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</si>
  <si>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</si>
  <si>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</si>
  <si>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</si>
  <si>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</si>
  <si>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</si>
  <si>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</si>
  <si>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</si>
  <si>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</si>
  <si>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</si>
  <si>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</si>
  <si>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</si>
  <si>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</si>
  <si>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</si>
  <si>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</si>
  <si>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</si>
  <si>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</si>
  <si>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</si>
  <si>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</si>
  <si>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</si>
  <si>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</si>
  <si>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</si>
  <si>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</si>
  <si>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</si>
  <si>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</si>
  <si>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</si>
  <si>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</si>
  <si>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</si>
  <si>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</si>
  <si>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</si>
  <si>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</si>
  <si>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</si>
  <si>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</si>
  <si>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</si>
  <si>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</si>
  <si>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</si>
  <si>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</si>
  <si>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</si>
  <si>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</si>
  <si>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</si>
  <si>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</si>
  <si>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</si>
  <si>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</si>
  <si>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</si>
  <si>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</si>
  <si>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</si>
  <si>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</si>
  <si>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</si>
  <si>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</si>
  <si>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</si>
  <si>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</si>
  <si>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</si>
  <si>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</si>
  <si>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</si>
  <si>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</si>
  <si>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</si>
  <si>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</si>
  <si>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</si>
  <si>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</si>
  <si>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</si>
  <si>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</si>
  <si>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</si>
  <si>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</si>
  <si>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</si>
  <si>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</si>
  <si>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</si>
  <si>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</si>
  <si>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</si>
  <si>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</si>
  <si>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</si>
  <si>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</si>
  <si>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</si>
  <si>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</si>
  <si>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</si>
  <si>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</si>
  <si>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</si>
  <si>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</si>
  <si>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</si>
  <si>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</si>
  <si>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</si>
  <si>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</si>
  <si>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</si>
  <si>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</si>
  <si>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</si>
  <si>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</si>
  <si>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</si>
  <si>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</si>
  <si>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</si>
  <si>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</si>
  <si>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</si>
  <si>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</si>
  <si>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</si>
  <si>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</si>
  <si>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</si>
  <si>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</si>
  <si>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</si>
  <si>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</si>
  <si>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</si>
  <si>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</si>
  <si>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</si>
  <si>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</si>
  <si>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</si>
  <si>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</si>
  <si>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</si>
  <si>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</si>
  <si>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</si>
  <si>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</si>
  <si>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</si>
  <si>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</si>
  <si>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</si>
  <si>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</si>
  <si>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</si>
  <si>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</si>
  <si>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</si>
  <si>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</si>
  <si>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</si>
  <si>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</si>
  <si>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</si>
  <si>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</si>
  <si>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</si>
  <si>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</si>
  <si>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</si>
  <si>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</si>
  <si>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</si>
  <si>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</si>
  <si>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</si>
  <si>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</si>
  <si>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</si>
  <si>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</si>
  <si>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</si>
  <si>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</si>
  <si>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</si>
  <si>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</si>
  <si>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</si>
  <si>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</si>
  <si>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</si>
  <si>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</si>
  <si>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</si>
  <si>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</si>
  <si>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</si>
  <si>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</si>
  <si>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</si>
  <si>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</si>
  <si>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</si>
  <si>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</si>
  <si>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</si>
  <si>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</si>
  <si>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</si>
  <si>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</si>
  <si>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</si>
  <si>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</si>
  <si>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</si>
  <si>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</si>
  <si>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</si>
  <si>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</si>
  <si>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</si>
  <si>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</si>
  <si>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</si>
  <si>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</si>
  <si>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</si>
  <si>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</si>
  <si>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</si>
  <si>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</si>
  <si>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</si>
  <si>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</si>
  <si>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</si>
  <si>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</si>
  <si>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</si>
  <si>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</si>
  <si>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</si>
  <si>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</si>
  <si>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</si>
  <si>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</si>
  <si>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</si>
  <si>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</si>
  <si>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</si>
  <si>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</si>
  <si>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</si>
  <si>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</si>
  <si>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</si>
  <si>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</si>
  <si>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</si>
  <si>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</si>
  <si>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</si>
  <si>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</si>
  <si>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</si>
  <si>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</si>
  <si>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</si>
  <si>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</si>
  <si>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</si>
  <si>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</si>
  <si>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</si>
  <si>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</si>
  <si>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</si>
  <si>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</si>
  <si>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</si>
  <si>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</si>
  <si>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</si>
  <si>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</si>
  <si>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</si>
  <si>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</si>
  <si>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</si>
  <si>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</si>
  <si>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</si>
  <si>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</si>
  <si>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</si>
  <si>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</si>
  <si>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</si>
  <si>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</si>
  <si>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</si>
  <si>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</si>
  <si>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</si>
  <si>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</si>
  <si>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</si>
  <si>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</si>
  <si>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</si>
  <si>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</si>
  <si>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</si>
  <si>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</si>
  <si>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</si>
  <si>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</si>
  <si>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</si>
  <si>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</si>
  <si>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</si>
  <si>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</si>
  <si>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</si>
  <si>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</si>
  <si>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</si>
  <si>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</si>
  <si>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</si>
  <si>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</si>
  <si>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</si>
  <si>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</si>
  <si>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</si>
  <si>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</si>
  <si>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</si>
  <si>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</si>
  <si>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</si>
  <si>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</si>
  <si>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</si>
  <si>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</si>
  <si>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</si>
  <si>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</si>
  <si>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</si>
  <si>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</si>
  <si>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</si>
  <si>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</si>
  <si>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</si>
  <si>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</si>
  <si>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</si>
  <si>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</si>
  <si>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</si>
  <si>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</si>
  <si>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</si>
  <si>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</si>
  <si>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</si>
  <si>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</si>
  <si>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</si>
  <si>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</si>
  <si>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</si>
  <si>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</si>
  <si>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</si>
  <si>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</si>
  <si>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</si>
  <si>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</si>
  <si>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</si>
  <si>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</si>
  <si>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</si>
  <si>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</si>
  <si>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</si>
  <si>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</si>
  <si>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</si>
  <si>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</si>
  <si>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</si>
  <si>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</si>
  <si>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</si>
  <si>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</si>
  <si>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</si>
  <si>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</si>
  <si>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</si>
  <si>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</si>
  <si>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</si>
  <si>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</si>
  <si>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</si>
  <si>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</si>
  <si>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</si>
  <si>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</si>
  <si>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</si>
  <si>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</si>
  <si>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</si>
  <si>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</si>
  <si>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</si>
  <si>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</si>
  <si>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</si>
  <si>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</si>
  <si>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</si>
  <si>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</si>
  <si>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</si>
  <si>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</si>
  <si>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</si>
  <si>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</si>
  <si>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</si>
  <si>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</si>
  <si>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</si>
  <si>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</si>
  <si>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</si>
  <si>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</si>
  <si>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</si>
  <si>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</si>
  <si>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</si>
  <si>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</si>
  <si>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</si>
  <si>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</si>
  <si>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</si>
  <si>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</si>
  <si>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</si>
  <si>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</si>
  <si>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</si>
  <si>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</si>
  <si>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</si>
  <si>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</si>
  <si>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</si>
  <si>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</si>
  <si>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</si>
  <si>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</si>
  <si>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</si>
  <si>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</si>
  <si>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</si>
  <si>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</si>
  <si>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</si>
  <si>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</si>
  <si>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</si>
  <si>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</si>
  <si>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</si>
  <si>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</si>
  <si>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</si>
  <si>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</si>
  <si>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</si>
  <si>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</si>
  <si>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</si>
  <si>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</si>
  <si>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</si>
  <si>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</si>
  <si>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</si>
  <si>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</si>
  <si>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</si>
  <si>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</si>
  <si>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</si>
  <si>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</si>
  <si>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</si>
  <si>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</si>
  <si>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</si>
  <si>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</si>
  <si>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</si>
  <si>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</si>
  <si>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</si>
  <si>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</si>
  <si>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</si>
  <si>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</si>
  <si>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</si>
  <si>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</si>
  <si>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</si>
  <si>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</si>
  <si>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</si>
  <si>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</si>
  <si>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</si>
  <si>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</si>
  <si>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</si>
  <si>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</si>
  <si>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</si>
  <si>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</si>
  <si>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</si>
  <si>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</si>
  <si>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</si>
  <si>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</si>
  <si>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</si>
  <si>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</si>
  <si>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</si>
  <si>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</si>
  <si>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</si>
  <si>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</si>
  <si>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</si>
  <si>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</si>
  <si>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</si>
  <si>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</si>
  <si>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</si>
  <si>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</si>
  <si>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</si>
  <si>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</si>
  <si>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</si>
  <si>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</si>
  <si>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</si>
  <si>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</si>
  <si>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</si>
  <si>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</si>
  <si>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</si>
  <si>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</si>
  <si>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</si>
  <si>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</si>
  <si>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</si>
  <si>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</si>
  <si>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</si>
  <si>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</si>
  <si>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</si>
  <si>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</si>
  <si>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</si>
  <si>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</si>
  <si>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</si>
  <si>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</si>
  <si>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</si>
  <si>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</si>
  <si>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</si>
  <si>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</si>
  <si>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</si>
  <si>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</si>
  <si>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</si>
  <si>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</si>
  <si>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</si>
  <si>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</si>
  <si>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</si>
  <si>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</si>
  <si>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</si>
  <si>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</si>
  <si>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</si>
  <si>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</si>
  <si>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</si>
  <si>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</si>
  <si>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</si>
  <si>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</si>
  <si>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</si>
  <si>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</si>
  <si>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</si>
  <si>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</si>
  <si>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</si>
  <si>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</si>
  <si>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</si>
  <si>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</si>
  <si>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</si>
  <si>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</si>
  <si>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</si>
  <si>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</si>
  <si>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</si>
  <si>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</si>
  <si>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</si>
  <si>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</si>
  <si>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</si>
  <si>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</si>
  <si>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</si>
  <si>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</si>
  <si>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</si>
  <si>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</si>
  <si>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</si>
  <si>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</si>
  <si>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</si>
  <si>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</si>
  <si>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</si>
  <si>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</si>
  <si>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</si>
  <si>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</si>
  <si>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</si>
  <si>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</si>
  <si>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</si>
  <si>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</si>
  <si>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</si>
  <si>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</si>
  <si>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</si>
  <si>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</si>
  <si>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</si>
  <si>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</si>
  <si>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</si>
  <si>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</si>
  <si>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</si>
  <si>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</si>
  <si>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</si>
  <si>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</si>
  <si>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</si>
  <si>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</si>
  <si>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</si>
  <si>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</si>
  <si>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</si>
  <si>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</si>
  <si>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</si>
  <si>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</si>
  <si>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</si>
  <si>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</si>
  <si>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</si>
  <si>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</si>
  <si>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</si>
  <si>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</si>
  <si>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</si>
  <si>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</si>
  <si>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</si>
  <si>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</si>
  <si>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</si>
  <si>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</si>
  <si>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</si>
  <si>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</si>
  <si>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</si>
  <si>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</si>
  <si>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</si>
  <si>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</si>
  <si>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</si>
  <si>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</si>
  <si>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</si>
  <si>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</si>
  <si>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</si>
  <si>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</si>
  <si>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</si>
  <si>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</si>
  <si>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</si>
  <si>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</si>
  <si>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</si>
  <si>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</si>
  <si>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</si>
  <si>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</si>
  <si>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</si>
  <si>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</si>
  <si>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</si>
  <si>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</si>
  <si>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</si>
  <si>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</si>
  <si>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</si>
  <si>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</si>
  <si>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</si>
  <si>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</si>
  <si>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</si>
  <si>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</si>
  <si>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</si>
  <si>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</si>
  <si>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</si>
  <si>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</si>
  <si>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</si>
  <si>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</si>
  <si>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</si>
  <si>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</si>
  <si>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</si>
  <si>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</si>
  <si>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</si>
  <si>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</si>
  <si>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</si>
  <si>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</si>
  <si>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</si>
  <si>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</si>
  <si>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</si>
  <si>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</si>
  <si>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</si>
  <si>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</si>
  <si>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</si>
  <si>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</si>
  <si>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</si>
  <si>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</si>
  <si>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</si>
  <si>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</si>
  <si>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</si>
  <si>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</si>
  <si>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</si>
  <si>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</si>
  <si>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</si>
  <si>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</si>
  <si>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</si>
  <si>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</si>
  <si>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</si>
  <si>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</si>
  <si>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</si>
  <si>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</si>
  <si>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</si>
  <si>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</si>
  <si>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</si>
  <si>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</si>
  <si>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</si>
  <si>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</si>
  <si>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</si>
  <si>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</si>
  <si>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</si>
  <si>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</si>
  <si>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</si>
  <si>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</si>
  <si>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</si>
  <si>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</si>
  <si>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</si>
  <si>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</si>
  <si>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</si>
  <si>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</si>
  <si>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</si>
  <si>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</si>
  <si>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</si>
  <si>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</si>
  <si>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</si>
  <si>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</si>
  <si>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</si>
  <si>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</si>
  <si>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</si>
  <si>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</si>
  <si>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</si>
  <si>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</si>
  <si>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</si>
  <si>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</si>
  <si>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</si>
  <si>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</si>
  <si>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</si>
  <si>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</si>
  <si>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</si>
  <si>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</si>
  <si>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</si>
  <si>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</si>
  <si>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</si>
  <si>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</si>
  <si>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</si>
  <si>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</si>
  <si>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</si>
  <si>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</si>
  <si>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</si>
  <si>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</si>
  <si>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</si>
  <si>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</si>
  <si>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</si>
  <si>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</si>
  <si>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</si>
  <si>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</si>
  <si>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</si>
  <si>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</si>
  <si>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</si>
  <si>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</si>
  <si>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</si>
  <si>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</si>
  <si>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</si>
  <si>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</si>
  <si>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</si>
  <si>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</si>
  <si>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</si>
  <si>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</si>
  <si>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</si>
  <si>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</si>
  <si>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</si>
  <si>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</si>
  <si>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</si>
  <si>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</si>
  <si>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</si>
  <si>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</si>
  <si>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</si>
  <si>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</si>
  <si>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</si>
  <si>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</si>
  <si>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</si>
  <si>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</si>
  <si>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</si>
  <si>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</si>
  <si>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</si>
  <si>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</si>
  <si>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</si>
  <si>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</si>
  <si>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</si>
  <si>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</si>
  <si>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</si>
  <si>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</si>
  <si>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</si>
  <si>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</si>
  <si>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</si>
  <si>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</si>
  <si>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</si>
  <si>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</si>
  <si>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</si>
  <si>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</si>
  <si>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</si>
  <si>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</si>
  <si>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</si>
  <si>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</si>
  <si>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</si>
  <si>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</si>
  <si>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</si>
  <si>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</si>
  <si>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</si>
  <si>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</si>
  <si>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</si>
  <si>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</si>
  <si>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</si>
  <si>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</si>
  <si>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</si>
  <si>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</si>
  <si>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</si>
  <si>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</si>
  <si>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</si>
  <si>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</si>
  <si>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</si>
  <si>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</si>
  <si>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</si>
  <si>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</si>
  <si>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</si>
  <si>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</si>
  <si>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</si>
  <si>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</si>
  <si>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</si>
  <si>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</si>
  <si>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</si>
  <si>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</si>
  <si>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</si>
  <si>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</si>
  <si>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</si>
  <si>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</si>
  <si>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</si>
  <si>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</si>
  <si>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</si>
  <si>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</si>
  <si>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</si>
  <si>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</si>
  <si>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</si>
  <si>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</si>
  <si>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</si>
  <si>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</si>
  <si>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</si>
  <si>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</si>
  <si>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</si>
  <si>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</si>
  <si>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</si>
  <si>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</si>
  <si>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</si>
  <si>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</si>
  <si>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</si>
  <si>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</si>
  <si>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</si>
  <si>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</si>
  <si>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</si>
  <si>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</si>
  <si>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</si>
  <si>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</si>
  <si>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</si>
  <si>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</si>
  <si>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</si>
  <si>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</si>
  <si>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</si>
  <si>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</si>
  <si>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</si>
  <si>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</si>
  <si>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</si>
  <si>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</si>
  <si>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</si>
  <si>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</si>
  <si>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</si>
  <si>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</si>
  <si>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</si>
  <si>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</si>
  <si>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</si>
  <si>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</si>
  <si>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</si>
  <si>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</si>
  <si>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</si>
  <si>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</si>
  <si>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</si>
  <si>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</si>
  <si>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</si>
  <si>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</si>
  <si>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</si>
  <si>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</si>
  <si>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</si>
  <si>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</si>
  <si>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</si>
  <si>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</si>
  <si>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</si>
  <si>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</si>
  <si>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</si>
  <si>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</si>
  <si>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</si>
  <si>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</si>
  <si>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</si>
  <si>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</si>
  <si>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</si>
  <si>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</si>
  <si>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</si>
  <si>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</si>
  <si>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</si>
  <si>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</si>
  <si>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</si>
  <si>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</si>
  <si>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</si>
  <si>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</si>
  <si>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</si>
  <si>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</si>
  <si>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</si>
  <si>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</si>
  <si>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</si>
  <si>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</si>
  <si>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</si>
  <si>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</si>
  <si>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</si>
  <si>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</si>
  <si>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</si>
  <si>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</si>
  <si>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</si>
  <si>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</si>
  <si>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</si>
  <si>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</si>
  <si>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</si>
  <si>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</si>
  <si>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</si>
  <si>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</si>
  <si>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</si>
  <si>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</si>
  <si>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</si>
  <si>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</si>
  <si>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</si>
  <si>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</si>
  <si>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</si>
  <si>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</si>
  <si>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</si>
  <si>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</si>
  <si>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</si>
  <si>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</si>
  <si>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</si>
  <si>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</si>
  <si>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</si>
  <si>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</si>
  <si>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</si>
  <si>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</si>
  <si>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</si>
  <si>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</si>
  <si>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</si>
  <si>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</si>
  <si>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</si>
  <si>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</si>
  <si>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</si>
  <si>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</si>
  <si>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</si>
  <si>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</si>
  <si>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</si>
  <si>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</si>
  <si>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</si>
  <si>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</si>
  <si>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</si>
  <si>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</si>
  <si>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</si>
  <si>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</si>
  <si>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</si>
  <si>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</si>
  <si>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</si>
  <si>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</si>
  <si>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</si>
  <si>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</si>
  <si>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</si>
  <si>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</si>
  <si>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</si>
  <si>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</si>
  <si>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</si>
  <si>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</si>
  <si>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</si>
  <si>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</si>
  <si>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</si>
  <si>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</si>
  <si>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</si>
  <si>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</si>
  <si>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</si>
  <si>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</si>
  <si>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</si>
  <si>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</si>
  <si>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</si>
  <si>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</si>
  <si>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</si>
  <si>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</si>
  <si>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</si>
  <si>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</si>
  <si>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</si>
  <si>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</si>
  <si>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</si>
  <si>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</si>
  <si>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</si>
  <si>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</si>
  <si>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</si>
  <si>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</si>
  <si>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</si>
  <si>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</si>
  <si>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</si>
  <si>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</si>
  <si>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</si>
  <si>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</si>
  <si>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</si>
  <si>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</si>
  <si>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</si>
  <si>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</si>
  <si>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</si>
  <si>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</si>
  <si>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</si>
  <si>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</si>
  <si>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</si>
  <si>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</si>
  <si>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</si>
  <si>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</si>
  <si>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</si>
  <si>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</si>
  <si>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</si>
  <si>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</si>
  <si>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</si>
  <si>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</si>
  <si>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</si>
  <si>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</si>
  <si>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</si>
  <si>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</si>
  <si>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</si>
  <si>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</si>
  <si>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</si>
  <si>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</si>
  <si>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</si>
  <si>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</si>
  <si>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</si>
  <si>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</si>
  <si>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</si>
  <si>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</si>
  <si>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</si>
  <si>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</si>
  <si>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</si>
  <si>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</si>
  <si>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</si>
  <si>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</si>
  <si>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</si>
  <si>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</si>
  <si>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</si>
  <si>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</si>
  <si>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</si>
  <si>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</si>
  <si>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</si>
  <si>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</si>
  <si>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</si>
  <si>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</si>
  <si>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</si>
  <si>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</si>
  <si>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</si>
  <si>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</si>
  <si>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</si>
  <si>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</si>
  <si>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</si>
  <si>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</si>
  <si>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</si>
  <si>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</si>
  <si>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</si>
  <si>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</si>
  <si>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</si>
  <si>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</si>
  <si>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</si>
  <si>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</si>
  <si>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</si>
  <si>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</si>
  <si>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</si>
  <si>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</si>
  <si>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</si>
  <si>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</si>
  <si>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</si>
  <si>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</si>
  <si>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</si>
  <si>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</si>
  <si>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</si>
  <si>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</si>
  <si>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</si>
  <si>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</si>
  <si>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</si>
  <si>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</si>
  <si>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</si>
  <si>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</si>
  <si>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</si>
  <si>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</si>
  <si>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</si>
  <si>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</si>
  <si>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</si>
  <si>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</si>
  <si>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</si>
  <si>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</si>
  <si>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</si>
  <si>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</si>
  <si>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</si>
  <si>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</si>
  <si>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</si>
  <si>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</si>
  <si>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</si>
  <si>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</si>
  <si>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</si>
  <si>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</si>
  <si>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</si>
  <si>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</si>
  <si>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</si>
  <si>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</si>
  <si>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</si>
  <si>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</si>
  <si>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</si>
  <si>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</si>
  <si>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</si>
  <si>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</si>
  <si>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</si>
  <si>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</si>
  <si>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</si>
  <si>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</si>
  <si>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</si>
  <si>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</si>
  <si>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</si>
  <si>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</si>
  <si>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</si>
  <si>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</si>
  <si>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</si>
  <si>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</si>
  <si>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</si>
  <si>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</si>
  <si>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</si>
  <si>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</si>
  <si>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</si>
  <si>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</si>
  <si>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</si>
  <si>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</si>
  <si>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</si>
  <si>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</si>
  <si>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</si>
  <si>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</si>
  <si>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</si>
  <si>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</si>
  <si>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</si>
  <si>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</si>
  <si>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</si>
  <si>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</si>
  <si>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</si>
  <si>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</si>
  <si>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</si>
  <si>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</si>
  <si>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</si>
  <si>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</si>
  <si>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</si>
  <si>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</si>
  <si>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</si>
  <si>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</si>
  <si>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</si>
  <si>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</si>
  <si>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</si>
  <si>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</si>
  <si>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</si>
  <si>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</si>
  <si>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</si>
  <si>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</si>
  <si>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</si>
  <si>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</si>
  <si>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</si>
  <si>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</si>
  <si>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</si>
  <si>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</si>
  <si>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</si>
  <si>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</si>
  <si>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</si>
  <si>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</si>
  <si>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</si>
  <si>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</si>
  <si>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</si>
  <si>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</si>
  <si>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</si>
  <si>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</si>
  <si>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</si>
  <si>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</si>
  <si>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</si>
  <si>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</si>
  <si>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</si>
  <si>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</si>
  <si>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</si>
  <si>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</si>
  <si>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</si>
  <si>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</si>
  <si>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</si>
  <si>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</si>
  <si>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</si>
  <si>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</si>
  <si>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</si>
  <si>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</si>
  <si>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</si>
  <si>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</si>
  <si>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</si>
  <si>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</si>
  <si>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</si>
  <si>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</si>
  <si>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</si>
  <si>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</si>
  <si>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</si>
  <si>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</si>
  <si>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</si>
  <si>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</si>
  <si>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</si>
  <si>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</si>
  <si>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</si>
  <si>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</si>
  <si>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</si>
  <si>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</si>
  <si>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</si>
  <si>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</si>
  <si>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</si>
  <si>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</si>
  <si>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</si>
  <si>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</si>
  <si>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</si>
  <si>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</si>
  <si>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</si>
  <si>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</si>
  <si>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</si>
  <si>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</si>
  <si>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</si>
  <si>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</si>
  <si>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</si>
  <si>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</si>
  <si>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</si>
  <si>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</si>
  <si>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</si>
  <si>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</si>
  <si>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</si>
  <si>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</si>
  <si>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</si>
  <si>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</si>
  <si>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</si>
  <si>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</si>
  <si>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</si>
  <si>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</si>
  <si>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</si>
  <si>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</si>
  <si>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</si>
  <si>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</si>
  <si>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</si>
  <si>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</si>
  <si>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</si>
  <si>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</si>
  <si>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</si>
  <si>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</si>
  <si>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</si>
  <si>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</si>
  <si>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</si>
  <si>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</si>
  <si>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</si>
  <si>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</si>
  <si>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</si>
  <si>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</si>
  <si>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</si>
  <si>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</si>
  <si>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</si>
  <si>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</si>
  <si>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</si>
  <si>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</si>
  <si>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</si>
  <si>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</si>
  <si>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</si>
  <si>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</si>
  <si>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</si>
  <si>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</si>
  <si>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</si>
  <si>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</si>
  <si>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</si>
  <si>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</si>
  <si>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</si>
  <si>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</si>
  <si>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</si>
  <si>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</si>
  <si>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</si>
  <si>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</si>
  <si>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</si>
  <si>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</si>
  <si>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</si>
  <si>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</si>
  <si>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</si>
  <si>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</si>
  <si>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</si>
  <si>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</si>
  <si>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</si>
  <si>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</si>
  <si>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</si>
  <si>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</si>
  <si>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</si>
  <si>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</si>
  <si>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</si>
  <si>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</si>
  <si>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</si>
  <si>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</si>
  <si>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</si>
  <si>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</si>
  <si>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</si>
  <si>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</si>
  <si>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</si>
  <si>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</si>
  <si>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</si>
  <si>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</si>
  <si>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</si>
  <si>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</si>
  <si>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</si>
  <si>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</si>
  <si>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</si>
  <si>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</si>
  <si>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</si>
  <si>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</si>
  <si>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</si>
  <si>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</si>
  <si>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</si>
  <si>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</si>
  <si>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</si>
  <si>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</si>
  <si>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</si>
  <si>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</si>
  <si>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</si>
  <si>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</si>
  <si>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</si>
  <si>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</si>
  <si>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</si>
  <si>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</si>
  <si>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</si>
  <si>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</si>
  <si>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</si>
  <si>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</si>
  <si>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</si>
  <si>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</si>
  <si>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</si>
  <si>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</si>
  <si>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</si>
  <si>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</si>
  <si>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</si>
  <si>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</si>
  <si>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</si>
  <si>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</si>
  <si>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</si>
  <si>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</si>
  <si>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</si>
  <si>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</si>
  <si>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</si>
  <si>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</si>
  <si>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</si>
  <si>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</si>
  <si>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</si>
  <si>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</si>
  <si>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</si>
  <si>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</si>
  <si>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</si>
  <si>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</si>
  <si>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</si>
  <si>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</si>
  <si>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</si>
  <si>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</si>
  <si>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</si>
  <si>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</si>
  <si>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</si>
  <si>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</si>
  <si>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</si>
  <si>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</si>
  <si>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</si>
  <si>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</si>
  <si>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</si>
  <si>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</si>
  <si>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</si>
  <si>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</si>
  <si>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</si>
  <si>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</si>
  <si>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</si>
  <si>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</si>
  <si>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</si>
  <si>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</si>
  <si>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</si>
  <si>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</si>
  <si>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</si>
  <si>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</si>
  <si>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</si>
  <si>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</si>
  <si>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</si>
  <si>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</si>
  <si>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</si>
  <si>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</si>
  <si>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</si>
  <si>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</si>
  <si>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</si>
  <si>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</si>
  <si>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</si>
  <si>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</si>
  <si>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</si>
  <si>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</si>
  <si>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</si>
  <si>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</si>
  <si>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</si>
  <si>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</si>
  <si>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</si>
  <si>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</si>
  <si>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</si>
  <si>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</si>
  <si>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</si>
  <si>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</si>
  <si>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</si>
  <si>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</si>
  <si>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</si>
  <si>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</si>
  <si>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</si>
  <si>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</si>
  <si>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</si>
  <si>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</si>
  <si>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</si>
  <si>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</si>
  <si>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</si>
  <si>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</si>
  <si>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</si>
  <si>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</si>
  <si>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</si>
  <si>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</si>
  <si>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</si>
  <si>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</si>
  <si>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</si>
  <si>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</si>
  <si>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</si>
  <si>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</si>
  <si>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</si>
  <si>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</si>
  <si>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</si>
  <si>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</si>
  <si>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</si>
  <si>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</si>
  <si>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</si>
  <si>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</si>
  <si>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</si>
  <si>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</si>
  <si>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</si>
  <si>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</si>
  <si>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</si>
  <si>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</si>
  <si>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</si>
  <si>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</si>
  <si>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</si>
  <si>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</si>
  <si>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</si>
  <si>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</si>
  <si>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</si>
  <si>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</si>
  <si>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</si>
  <si>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</si>
  <si>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</si>
  <si>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</si>
  <si>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</si>
  <si>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</si>
  <si>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</si>
  <si>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</si>
  <si>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</si>
  <si>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</si>
  <si>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</si>
  <si>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</si>
  <si>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</si>
  <si>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</si>
  <si>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</si>
  <si>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</si>
  <si>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</si>
  <si>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</si>
  <si>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</si>
  <si>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</si>
  <si>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</si>
  <si>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</si>
  <si>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</si>
  <si>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</si>
  <si>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</si>
  <si>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</si>
  <si>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</si>
  <si>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</si>
  <si>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</si>
  <si>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</si>
  <si>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</si>
  <si>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</si>
  <si>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</si>
  <si>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</si>
  <si>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</si>
  <si>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</si>
  <si>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</si>
  <si>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</si>
  <si>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</si>
  <si>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</si>
  <si>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</si>
  <si>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</si>
  <si>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</si>
  <si>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</si>
  <si>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</si>
  <si>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</si>
  <si>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</si>
  <si>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</si>
  <si>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</si>
  <si>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</si>
  <si>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</si>
  <si>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</si>
  <si>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</si>
  <si>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</si>
  <si>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</si>
  <si>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</si>
  <si>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</si>
  <si>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</si>
  <si>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</si>
  <si>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</si>
  <si>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</si>
  <si>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</si>
  <si>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</si>
  <si>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</si>
  <si>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</si>
  <si>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</si>
  <si>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</si>
  <si>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</si>
  <si>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</si>
  <si>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</si>
  <si>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</si>
  <si>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</si>
  <si>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</si>
  <si>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</si>
  <si>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</si>
  <si>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</si>
  <si>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</si>
  <si>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</si>
  <si>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</si>
  <si>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</si>
  <si>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</si>
  <si>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</si>
  <si>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</si>
  <si>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</si>
  <si>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</si>
  <si>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</si>
  <si>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</si>
  <si>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</si>
  <si>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</si>
  <si>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</si>
  <si>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</si>
  <si>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</si>
  <si>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</si>
  <si>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</si>
  <si>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</si>
  <si>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</si>
  <si>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</si>
  <si>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</si>
  <si>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</si>
  <si>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</si>
  <si>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</si>
  <si>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</si>
  <si>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</si>
  <si>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</si>
  <si>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</si>
  <si>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</si>
  <si>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</si>
  <si>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</si>
  <si>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</si>
  <si>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</si>
  <si>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</si>
  <si>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</si>
  <si>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</si>
  <si>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</si>
  <si>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</si>
  <si>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</si>
  <si>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</si>
  <si>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</si>
  <si>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</si>
  <si>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</si>
  <si>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</si>
  <si>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</si>
  <si>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</si>
  <si>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</si>
  <si>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</si>
  <si>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</si>
  <si>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</si>
  <si>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</si>
  <si>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</si>
  <si>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</si>
  <si>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</si>
  <si>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</si>
  <si>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</si>
  <si>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</si>
  <si>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</si>
  <si>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</si>
  <si>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</si>
  <si>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</si>
  <si>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</si>
  <si>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</si>
  <si>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</si>
  <si>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</si>
  <si>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</si>
  <si>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</si>
  <si>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</si>
  <si>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</si>
  <si>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</si>
  <si>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</si>
  <si>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</si>
  <si>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</si>
  <si>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</si>
  <si>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</si>
  <si>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</si>
  <si>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</si>
  <si>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</si>
  <si>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</si>
  <si>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</si>
  <si>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</si>
  <si>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</si>
  <si>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</si>
  <si>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</si>
  <si>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</si>
  <si>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</si>
  <si>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</si>
  <si>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</si>
  <si>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</si>
  <si>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</si>
  <si>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</si>
  <si>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</si>
  <si>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</si>
  <si>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</si>
  <si>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</si>
  <si>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</si>
  <si>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</si>
  <si>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</si>
  <si>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</si>
  <si>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</si>
  <si>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</si>
  <si>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</si>
  <si>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</si>
  <si>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</si>
  <si>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</si>
  <si>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</si>
  <si>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</si>
  <si>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</si>
  <si>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</si>
  <si>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</si>
  <si>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</si>
  <si>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</si>
  <si>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</si>
  <si>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</si>
  <si>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</si>
  <si>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</si>
  <si>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</si>
  <si>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</si>
  <si>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</si>
  <si>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</si>
  <si>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</si>
  <si>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</si>
  <si>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</si>
  <si>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</si>
  <si>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</si>
  <si>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</si>
  <si>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</si>
  <si>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</si>
  <si>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</si>
  <si>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</si>
  <si>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</si>
  <si>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</si>
  <si>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</si>
  <si>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</si>
  <si>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</si>
  <si>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</si>
  <si>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</si>
  <si>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</si>
  <si>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</si>
  <si>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</si>
  <si>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</si>
  <si>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</si>
  <si>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</si>
  <si>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</si>
  <si>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</si>
  <si>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</si>
  <si>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</si>
  <si>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</si>
  <si>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</si>
  <si>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</si>
  <si>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</si>
  <si>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</si>
  <si>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</si>
  <si>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</si>
  <si>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</si>
  <si>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</si>
  <si>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</si>
  <si>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</si>
  <si>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</si>
  <si>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</si>
  <si>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</si>
  <si>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</si>
  <si>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</si>
  <si>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</si>
  <si>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</si>
  <si>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</si>
  <si>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</si>
  <si>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</si>
  <si>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</si>
  <si>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</si>
  <si>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</si>
  <si>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</si>
  <si>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</si>
  <si>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</si>
  <si>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</si>
  <si>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</si>
  <si>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</si>
  <si>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</si>
  <si>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</si>
  <si>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</si>
  <si>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</si>
  <si>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</si>
  <si>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</si>
  <si>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</si>
  <si>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</si>
  <si>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</si>
  <si>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</si>
  <si>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</si>
  <si>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</si>
  <si>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</si>
  <si>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</si>
  <si>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</si>
  <si>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</si>
  <si>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</si>
  <si>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</si>
  <si>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</si>
  <si>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</si>
  <si>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</si>
  <si>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</si>
  <si>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</si>
  <si>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</si>
  <si>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</si>
  <si>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</si>
  <si>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</si>
  <si>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</si>
  <si>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</si>
  <si>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</si>
  <si>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</si>
  <si>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</si>
  <si>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</si>
  <si>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</si>
  <si>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</si>
  <si>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</si>
  <si>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</si>
  <si>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</si>
  <si>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</si>
  <si>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</si>
  <si>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</si>
  <si>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</si>
  <si>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</si>
  <si>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</si>
  <si>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</si>
  <si>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</si>
  <si>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</si>
  <si>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</si>
  <si>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</si>
  <si>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</si>
  <si>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</si>
  <si>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</si>
  <si>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</si>
  <si>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</si>
  <si>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</si>
  <si>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</si>
  <si>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</si>
  <si>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</si>
  <si>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</si>
  <si>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</si>
  <si>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</si>
  <si>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</si>
  <si>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</si>
  <si>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</si>
  <si>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</si>
  <si>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</si>
  <si>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</si>
  <si>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</si>
  <si>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</si>
  <si>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</si>
  <si>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</si>
  <si>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</si>
  <si>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</si>
  <si>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</si>
  <si>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</si>
  <si>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</si>
  <si>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</si>
  <si>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</si>
  <si>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</si>
  <si>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</si>
  <si>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</si>
  <si>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</si>
  <si>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</si>
  <si>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</si>
  <si>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</si>
  <si>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</si>
  <si>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</si>
  <si>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</si>
  <si>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</si>
  <si>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</si>
  <si>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</si>
  <si>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</si>
  <si>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</si>
  <si>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</si>
  <si>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</si>
  <si>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</si>
  <si>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</si>
  <si>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</si>
  <si>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</si>
  <si>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</si>
  <si>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</si>
  <si>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</si>
  <si>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</si>
  <si>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</si>
  <si>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</si>
  <si>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</si>
  <si>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</si>
  <si>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</si>
  <si>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</si>
  <si>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</si>
  <si>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</si>
  <si>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</si>
  <si>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</si>
  <si>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</si>
  <si>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</si>
  <si>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</si>
  <si>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</si>
  <si>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</si>
  <si>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</si>
  <si>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</si>
  <si>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</si>
  <si>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</si>
  <si>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</si>
  <si>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</si>
  <si>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</si>
  <si>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</si>
  <si>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</si>
  <si>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</si>
  <si>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</si>
  <si>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</si>
  <si>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</si>
  <si>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</si>
  <si>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</si>
  <si>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</si>
  <si>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</si>
  <si>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</si>
  <si>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</si>
  <si>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</si>
  <si>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</si>
  <si>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</si>
  <si>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</si>
  <si>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</si>
  <si>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</si>
  <si>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</si>
  <si>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</si>
  <si>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</si>
  <si>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</si>
  <si>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</si>
  <si>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</si>
  <si>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</si>
  <si>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</si>
  <si>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</si>
  <si>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</si>
  <si>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</si>
  <si>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</si>
  <si>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</si>
  <si>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</si>
  <si>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</si>
  <si>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</si>
  <si>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</si>
  <si>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</si>
  <si>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</si>
  <si>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</si>
  <si>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</si>
  <si>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</si>
  <si>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</si>
  <si>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</si>
  <si>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</si>
  <si>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</si>
  <si>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</si>
  <si>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</si>
  <si>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</si>
  <si>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</si>
  <si>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</si>
  <si>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</si>
  <si>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</si>
  <si>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</si>
  <si>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</si>
  <si>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</si>
  <si>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</si>
  <si>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</si>
  <si>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</si>
  <si>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</si>
  <si>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</si>
  <si>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</si>
  <si>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</si>
  <si>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</si>
  <si>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</si>
  <si>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</si>
  <si>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</si>
  <si>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</si>
  <si>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</si>
  <si>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</si>
  <si>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</si>
  <si>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</si>
  <si>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</si>
  <si>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</si>
  <si>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</si>
  <si>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</si>
  <si>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</si>
  <si>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</si>
  <si>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</si>
  <si>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</si>
  <si>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</si>
  <si>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</si>
  <si>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</si>
  <si>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</si>
  <si>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</si>
  <si>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</si>
  <si>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</si>
  <si>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</si>
  <si>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</si>
  <si>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</si>
  <si>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</si>
  <si>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</si>
  <si>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</si>
  <si>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</si>
  <si>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</si>
  <si>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</si>
  <si>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</si>
  <si>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</si>
  <si>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</si>
  <si>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</si>
  <si>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</si>
  <si>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</si>
  <si>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</si>
  <si>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</si>
  <si>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</si>
  <si>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</si>
  <si>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</si>
  <si>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</si>
  <si>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</si>
  <si>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</si>
  <si>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</si>
  <si>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</si>
  <si>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</si>
  <si>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</si>
  <si>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</si>
  <si>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</si>
  <si>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</si>
  <si>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</si>
  <si>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</si>
  <si>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</si>
  <si>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</si>
  <si>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</si>
  <si>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</si>
  <si>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</si>
  <si>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</si>
  <si>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</si>
  <si>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</si>
  <si>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</si>
  <si>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</si>
  <si>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</si>
  <si>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</si>
  <si>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</si>
  <si>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</si>
  <si>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</si>
  <si>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</si>
  <si>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</si>
  <si>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</si>
  <si>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</si>
  <si>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</si>
  <si>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</si>
  <si>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</si>
  <si>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</si>
  <si>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</si>
  <si>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</si>
  <si>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</si>
  <si>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</si>
  <si>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</si>
  <si>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</si>
  <si>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</si>
  <si>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</si>
  <si>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</si>
  <si>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</si>
  <si>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</si>
  <si>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</si>
  <si>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</si>
  <si>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</si>
  <si>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</si>
  <si>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</si>
  <si>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</si>
  <si>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</si>
  <si>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</si>
  <si>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</si>
  <si>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</si>
  <si>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</si>
  <si>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</si>
  <si>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</si>
  <si>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</si>
  <si>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</si>
  <si>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</si>
  <si>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</si>
  <si>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</si>
  <si>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</si>
  <si>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</si>
  <si>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</si>
  <si>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</si>
  <si>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</si>
  <si>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</si>
  <si>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</si>
  <si>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</si>
  <si>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</si>
  <si>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</si>
  <si>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</si>
  <si>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</si>
  <si>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</si>
  <si>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</si>
  <si>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</si>
  <si>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</si>
  <si>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</si>
  <si>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</si>
  <si>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</si>
  <si>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</si>
  <si>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</si>
  <si>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</si>
  <si>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</si>
  <si>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</si>
  <si>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</si>
  <si>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</si>
  <si>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</si>
  <si>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</si>
  <si>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</si>
  <si>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</si>
  <si>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</si>
  <si>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</si>
  <si>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</si>
  <si>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</si>
  <si>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</si>
  <si>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</si>
  <si>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</si>
  <si>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</si>
  <si>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</si>
  <si>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</si>
  <si>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</si>
  <si>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</si>
  <si>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</si>
  <si>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</si>
  <si>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</si>
  <si>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</si>
  <si>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</si>
  <si>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</si>
  <si>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</si>
  <si>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</si>
  <si>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</si>
  <si>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</si>
  <si>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</si>
  <si>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</si>
  <si>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</si>
  <si>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</si>
  <si>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</si>
  <si>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</si>
  <si>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</si>
  <si>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</si>
  <si>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</si>
  <si>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</si>
  <si>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</si>
  <si>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</si>
  <si>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</si>
  <si>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</si>
  <si>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</si>
  <si>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</si>
  <si>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</si>
  <si>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</si>
  <si>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</si>
  <si>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</si>
  <si>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</si>
  <si>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</si>
  <si>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</si>
  <si>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</si>
  <si>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</si>
  <si>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</si>
  <si>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</si>
  <si>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</si>
  <si>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</si>
  <si>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</si>
  <si>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</si>
  <si>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</si>
  <si>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</si>
  <si>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</si>
  <si>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</si>
  <si>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</si>
  <si>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</si>
  <si>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</si>
  <si>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</si>
  <si>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</si>
  <si>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</si>
  <si>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</si>
  <si>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</si>
  <si>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</si>
  <si>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</si>
  <si>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</si>
  <si>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</si>
  <si>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</si>
  <si>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</si>
  <si>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</si>
  <si>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</si>
  <si>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</si>
  <si>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</si>
  <si>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</si>
  <si>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</si>
  <si>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</si>
  <si>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</si>
  <si>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</si>
  <si>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</si>
  <si>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</si>
  <si>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</si>
  <si>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</si>
  <si>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</si>
  <si>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</si>
  <si>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</si>
  <si>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</si>
  <si>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</si>
  <si>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</si>
  <si>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</si>
  <si>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</si>
  <si>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</si>
  <si>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</si>
  <si>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</si>
  <si>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</si>
  <si>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</si>
  <si>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</si>
  <si>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</si>
  <si>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</si>
  <si>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</si>
  <si>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</si>
  <si>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</si>
  <si>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</si>
  <si>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</si>
  <si>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</si>
  <si>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</si>
  <si>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</si>
  <si>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</si>
  <si>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</si>
  <si>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</si>
  <si>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</si>
  <si>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</si>
  <si>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</si>
  <si>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</si>
  <si>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</si>
  <si>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</si>
  <si>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</si>
  <si>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</si>
  <si>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</si>
  <si>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</si>
  <si>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</si>
  <si>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</si>
  <si>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</si>
  <si>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</si>
  <si>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</si>
  <si>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</si>
  <si>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</si>
  <si>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</si>
  <si>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</si>
  <si>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</si>
  <si>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</si>
  <si>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</si>
  <si>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</si>
  <si>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</si>
  <si>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</si>
  <si>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</si>
  <si>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</si>
  <si>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</si>
  <si>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</si>
  <si>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</si>
  <si>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</si>
  <si>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</si>
  <si>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</si>
  <si>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</si>
  <si>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</si>
  <si>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</si>
  <si>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</si>
  <si>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</si>
  <si>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</si>
  <si>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</si>
  <si>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</si>
  <si>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</si>
  <si>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</si>
  <si>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</si>
  <si>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</si>
  <si>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</si>
  <si>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</si>
  <si>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</si>
  <si>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</si>
  <si>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</si>
  <si>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</si>
  <si>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</si>
  <si>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</si>
  <si>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</si>
  <si>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</si>
  <si>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</si>
  <si>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</si>
  <si>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</si>
  <si>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</si>
  <si>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</si>
  <si>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</si>
  <si>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</si>
  <si>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</si>
  <si>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</si>
  <si>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</si>
  <si>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</si>
  <si>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</si>
  <si>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</si>
  <si>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</si>
  <si>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</si>
  <si>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</si>
  <si>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</si>
  <si>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</si>
  <si>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</si>
  <si>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</si>
  <si>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</si>
  <si>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</si>
  <si>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</si>
  <si>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</si>
  <si>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</si>
  <si>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</si>
  <si>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</si>
  <si>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</si>
  <si>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</si>
  <si>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</si>
  <si>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</si>
  <si>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</si>
  <si>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</si>
  <si>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</si>
  <si>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</si>
  <si>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</si>
  <si>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</si>
  <si>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</si>
  <si>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</si>
  <si>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</si>
  <si>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</si>
  <si>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</si>
  <si>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</si>
  <si>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</si>
  <si>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</si>
  <si>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</si>
  <si>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</si>
  <si>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</si>
  <si>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</si>
  <si>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</si>
  <si>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</si>
  <si>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</si>
  <si>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</si>
  <si>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</si>
  <si>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</si>
  <si>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</si>
  <si>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</si>
  <si>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</si>
  <si>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</si>
  <si>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</si>
  <si>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</si>
  <si>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</si>
  <si>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</si>
  <si>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</si>
  <si>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</si>
  <si>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</si>
  <si>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</si>
  <si>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</si>
  <si>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</si>
  <si>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</si>
  <si>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</si>
  <si>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</si>
  <si>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</si>
  <si>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</si>
  <si>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</si>
  <si>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</si>
  <si>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</si>
  <si>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</si>
  <si>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</si>
  <si>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</si>
  <si>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</si>
  <si>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</si>
  <si>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</si>
  <si>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</si>
  <si>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</si>
  <si>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</si>
  <si>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</si>
  <si>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</si>
  <si>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</si>
  <si>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</si>
  <si>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</si>
  <si>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</si>
  <si>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</si>
  <si>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</si>
  <si>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</si>
  <si>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</si>
  <si>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</si>
  <si>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</si>
  <si>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</si>
  <si>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</si>
  <si>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</si>
  <si>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</si>
  <si>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</si>
  <si>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</si>
  <si>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</si>
  <si>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</si>
  <si>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</si>
  <si>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</si>
  <si>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</si>
  <si>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</si>
  <si>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</si>
  <si>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</si>
  <si>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</si>
  <si>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</si>
  <si>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</si>
  <si>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</si>
  <si>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</si>
  <si>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</si>
  <si>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</si>
  <si>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</si>
  <si>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</si>
  <si>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</si>
  <si>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</si>
  <si>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</si>
  <si>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</si>
  <si>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</si>
  <si>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</si>
  <si>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</si>
  <si>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</si>
  <si>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</si>
  <si>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</si>
  <si>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</si>
  <si>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</si>
  <si>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</si>
  <si>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</si>
  <si>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</si>
  <si>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</si>
  <si>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</si>
  <si>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</si>
  <si>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</si>
  <si>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</si>
  <si>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</si>
  <si>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</si>
  <si>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</si>
  <si>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</si>
  <si>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</si>
  <si>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</si>
  <si>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</si>
  <si>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</si>
  <si>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</si>
  <si>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</si>
  <si>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</si>
  <si>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</si>
  <si>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</si>
  <si>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</si>
  <si>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</si>
  <si>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</si>
  <si>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</si>
  <si>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</si>
  <si>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</si>
  <si>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</si>
  <si>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</si>
  <si>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</si>
  <si>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</si>
  <si>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</si>
  <si>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</si>
  <si>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</si>
  <si>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</si>
  <si>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</si>
  <si>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</si>
  <si>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</si>
  <si>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</si>
  <si>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</si>
  <si>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</si>
  <si>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</si>
  <si>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</si>
  <si>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</si>
  <si>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</si>
  <si>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</si>
  <si>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</si>
  <si>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</si>
  <si>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</si>
  <si>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</si>
  <si>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</si>
  <si>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</si>
  <si>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</si>
  <si>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</si>
  <si>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</si>
  <si>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</si>
  <si>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</si>
  <si>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</si>
  <si>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</si>
  <si>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</si>
  <si>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</si>
  <si>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</si>
  <si>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</si>
  <si>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</si>
  <si>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</si>
  <si>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</si>
  <si>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</si>
  <si>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</si>
  <si>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</si>
  <si>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</si>
  <si>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</si>
  <si>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</si>
  <si>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</si>
  <si>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</si>
  <si>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</si>
  <si>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</si>
  <si>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</si>
  <si>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</si>
  <si>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</si>
  <si>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</si>
  <si>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</si>
  <si>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</si>
  <si>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</si>
  <si>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</si>
  <si>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</si>
  <si>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</si>
  <si>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</si>
  <si>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</si>
  <si>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</si>
  <si>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</si>
  <si>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</si>
  <si>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</si>
  <si>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</si>
  <si>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</si>
  <si>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</si>
  <si>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</si>
  <si>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</si>
  <si>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</si>
  <si>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</si>
  <si>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</si>
  <si>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</si>
  <si>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</si>
  <si>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</si>
  <si>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</si>
  <si>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</si>
  <si>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</si>
  <si>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</si>
  <si>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</si>
  <si>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</si>
  <si>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</si>
  <si>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</si>
  <si>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</si>
  <si>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</si>
  <si>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</si>
  <si>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</si>
  <si>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</si>
  <si>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</si>
  <si>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</si>
  <si>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</si>
  <si>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</si>
  <si>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</si>
  <si>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</si>
  <si>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</si>
  <si>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</si>
  <si>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</si>
  <si>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</si>
  <si>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</si>
  <si>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</si>
  <si>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</si>
  <si>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</si>
  <si>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</si>
  <si>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</si>
  <si>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</si>
  <si>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</si>
  <si>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</si>
  <si>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</si>
  <si>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</si>
  <si>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</si>
  <si>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</si>
  <si>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</si>
  <si>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</si>
  <si>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</si>
  <si>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</si>
  <si>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</si>
  <si>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</si>
  <si>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</si>
  <si>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</si>
  <si>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</si>
  <si>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</si>
  <si>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</si>
  <si>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</si>
  <si>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</si>
  <si>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</si>
  <si>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</si>
  <si>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</si>
  <si>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</si>
  <si>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</si>
  <si>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</si>
  <si>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</si>
  <si>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</si>
  <si>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</si>
  <si>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</si>
  <si>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</si>
  <si>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</si>
  <si>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</si>
  <si>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</si>
  <si>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</si>
  <si>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</si>
  <si>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</si>
  <si>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</si>
  <si>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</si>
  <si>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</si>
  <si>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</si>
  <si>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</si>
  <si>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</si>
  <si>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</si>
  <si>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</si>
  <si>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</si>
  <si>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</si>
  <si>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</si>
  <si>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</si>
  <si>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</si>
  <si>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</si>
  <si>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</si>
  <si>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</si>
  <si>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</si>
  <si>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</si>
  <si>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</si>
  <si>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</si>
  <si>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</si>
  <si>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</si>
  <si>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</si>
  <si>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</si>
  <si>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</si>
  <si>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</si>
  <si>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</si>
  <si>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</si>
  <si>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</si>
  <si>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</si>
  <si>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</si>
  <si>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</si>
  <si>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</si>
  <si>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</si>
  <si>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</si>
  <si>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</si>
  <si>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</si>
  <si>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</si>
  <si>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</si>
  <si>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</si>
  <si>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</si>
  <si>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</si>
  <si>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</si>
  <si>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</si>
  <si>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</si>
  <si>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</si>
  <si>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</si>
  <si>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</si>
  <si>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</si>
  <si>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</si>
  <si>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</si>
  <si>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</si>
  <si>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</si>
  <si>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</si>
  <si>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</si>
  <si>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</si>
  <si>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</si>
  <si>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</si>
  <si>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</si>
  <si>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</si>
  <si>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</si>
  <si>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</si>
  <si>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</si>
  <si>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</si>
  <si>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</si>
  <si>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</si>
  <si>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</si>
  <si>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</si>
  <si>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</si>
  <si>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</si>
  <si>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</si>
  <si>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</si>
  <si>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</si>
  <si>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</si>
  <si>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</si>
  <si>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</si>
  <si>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</si>
  <si>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</si>
  <si>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</si>
  <si>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</si>
  <si>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</si>
  <si>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</si>
  <si>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</si>
  <si>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</si>
  <si>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</si>
  <si>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</si>
  <si>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</si>
  <si>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</si>
  <si>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</si>
  <si>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</si>
  <si>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</si>
  <si>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</si>
  <si>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</si>
  <si>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</si>
  <si>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</si>
  <si>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</si>
  <si>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</si>
  <si>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</si>
  <si>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</si>
  <si>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</si>
  <si>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</si>
  <si>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</si>
  <si>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</si>
  <si>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</si>
  <si>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</si>
  <si>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</si>
  <si>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</si>
  <si>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</si>
  <si>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</si>
  <si>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</si>
  <si>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</si>
  <si>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</si>
  <si>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</si>
  <si>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</si>
  <si>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</si>
  <si>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</si>
  <si>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</si>
  <si>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</si>
  <si>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</si>
  <si>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</si>
  <si>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</si>
  <si>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</si>
  <si>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</si>
  <si>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</si>
  <si>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</si>
  <si>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</si>
  <si>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</si>
  <si>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</si>
  <si>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</si>
  <si>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</si>
  <si>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</si>
  <si>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</si>
  <si>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</si>
  <si>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</si>
  <si>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</si>
  <si>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</si>
  <si>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</si>
  <si>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</si>
  <si>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</si>
  <si>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</si>
  <si>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</si>
  <si>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</si>
  <si>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</si>
  <si>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</si>
  <si>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</si>
  <si>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</si>
  <si>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</si>
  <si>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</si>
  <si>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</si>
  <si>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</si>
  <si>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</si>
  <si>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</si>
  <si>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</si>
  <si>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</si>
  <si>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</si>
  <si>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</si>
  <si>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</si>
  <si>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</si>
  <si>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</si>
  <si>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</si>
  <si>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</si>
  <si>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</si>
  <si>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</si>
  <si>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</si>
  <si>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</si>
  <si>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</si>
  <si>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</si>
  <si>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</si>
  <si>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</si>
  <si>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</si>
  <si>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</si>
  <si>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</si>
  <si>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</si>
  <si>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</si>
  <si>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</si>
  <si>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</si>
  <si>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</si>
  <si>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</si>
  <si>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</si>
  <si>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</si>
  <si>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</si>
  <si>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</si>
  <si>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</si>
  <si>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</si>
  <si>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</si>
  <si>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</si>
  <si>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</si>
  <si>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</si>
  <si>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</si>
  <si>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</si>
  <si>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</si>
  <si>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</si>
  <si>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</si>
  <si>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</si>
  <si>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</si>
  <si>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</si>
  <si>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</si>
  <si>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</si>
  <si>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</si>
  <si>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</si>
  <si>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</si>
  <si>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</si>
  <si>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</si>
  <si>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</si>
  <si>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</si>
  <si>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</si>
  <si>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</si>
  <si>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</si>
  <si>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</si>
  <si>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</si>
  <si>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</si>
  <si>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</si>
  <si>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</si>
  <si>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</si>
  <si>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</si>
  <si>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</si>
  <si>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</si>
  <si>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</si>
  <si>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</si>
  <si>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</si>
  <si>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</si>
  <si>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</si>
  <si>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</si>
  <si>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</si>
  <si>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</si>
  <si>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</si>
  <si>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</si>
  <si>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</si>
  <si>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</si>
  <si>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</si>
  <si>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</si>
  <si>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</si>
  <si>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</si>
  <si>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</si>
  <si>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</si>
  <si>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</si>
  <si>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</si>
  <si>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</si>
  <si>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</si>
  <si>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</si>
  <si>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</si>
  <si>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</si>
  <si>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</si>
  <si>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</si>
  <si>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</si>
  <si>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</si>
  <si>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</si>
  <si>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</si>
  <si>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</si>
  <si>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</si>
  <si>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</si>
  <si>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</si>
  <si>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</si>
  <si>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</si>
  <si>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</si>
  <si>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</si>
  <si>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</si>
  <si>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</si>
  <si>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</si>
  <si>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</si>
  <si>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</si>
  <si>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</si>
  <si>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</si>
  <si>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</si>
  <si>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</si>
  <si>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</si>
  <si>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</si>
  <si>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</si>
  <si>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</si>
  <si>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</si>
  <si>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</si>
  <si>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</si>
  <si>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</si>
  <si>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</si>
  <si>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</si>
  <si>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</si>
  <si>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</si>
  <si>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</si>
  <si>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</si>
  <si>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</si>
  <si>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</si>
  <si>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</si>
  <si>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</si>
  <si>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</si>
  <si>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</si>
  <si>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</si>
  <si>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</si>
  <si>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</si>
  <si>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</si>
  <si>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</si>
  <si>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</si>
  <si>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</si>
  <si>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</si>
  <si>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</si>
  <si>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</si>
  <si>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</si>
  <si>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</si>
  <si>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</si>
  <si>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</si>
  <si>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</si>
  <si>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</si>
  <si>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</si>
  <si>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</si>
  <si>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</si>
  <si>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</si>
  <si>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</si>
  <si>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</si>
  <si>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</si>
  <si>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</si>
  <si>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</si>
  <si>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</si>
  <si>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</si>
  <si>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</si>
  <si>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</si>
  <si>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</si>
  <si>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</si>
  <si>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</si>
  <si>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</si>
  <si>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</si>
  <si>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</si>
  <si>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</si>
  <si>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</si>
  <si>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</si>
  <si>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</si>
  <si>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</si>
  <si>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</si>
  <si>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</si>
  <si>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</si>
  <si>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</si>
  <si>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</si>
  <si>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</si>
  <si>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</si>
  <si>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</si>
  <si>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</si>
  <si>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</si>
  <si>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</si>
  <si>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</si>
  <si>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</si>
  <si>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</si>
  <si>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</si>
  <si>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</si>
  <si>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</si>
  <si>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</si>
  <si>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</si>
  <si>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</si>
  <si>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</si>
  <si>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</si>
  <si>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</si>
  <si>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</si>
  <si>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</si>
  <si>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</si>
  <si>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</si>
  <si>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</si>
  <si>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</si>
  <si>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</si>
  <si>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</si>
  <si>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</si>
  <si>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</si>
  <si>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</si>
  <si>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</si>
  <si>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</si>
  <si>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</si>
  <si>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</si>
  <si>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</si>
  <si>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</si>
  <si>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</si>
  <si>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</si>
  <si>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</si>
  <si>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</si>
  <si>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</si>
  <si>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</si>
  <si>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</si>
  <si>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</si>
  <si>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</si>
  <si>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</si>
  <si>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</si>
  <si>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</si>
  <si>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</si>
  <si>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</si>
  <si>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</si>
  <si>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</si>
  <si>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</si>
  <si>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</si>
  <si>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</si>
  <si>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</si>
  <si>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</si>
  <si>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</si>
  <si>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</si>
  <si>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</si>
  <si>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</si>
  <si>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</si>
  <si>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</si>
  <si>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</si>
  <si>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</si>
  <si>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</si>
  <si>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</si>
  <si>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</si>
  <si>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</si>
  <si>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</si>
  <si>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</si>
  <si>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</si>
  <si>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</si>
  <si>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</si>
  <si>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</si>
  <si>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</si>
  <si>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</si>
  <si>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</si>
  <si>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</si>
  <si>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</si>
  <si>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</si>
  <si>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</si>
  <si>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</si>
  <si>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</si>
  <si>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</si>
  <si>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</si>
  <si>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</si>
  <si>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</si>
  <si>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</si>
  <si>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</si>
  <si>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</si>
  <si>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</si>
  <si>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</si>
  <si>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</si>
  <si>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</si>
  <si>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</si>
  <si>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</si>
  <si>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</si>
  <si>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</si>
  <si>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</si>
  <si>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</si>
  <si>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</si>
  <si>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</si>
  <si>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</si>
  <si>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</si>
  <si>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</si>
  <si>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</si>
  <si>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</si>
  <si>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</si>
  <si>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</si>
  <si>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</si>
  <si>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</si>
  <si>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</si>
  <si>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</si>
  <si>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</si>
  <si>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</si>
  <si>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</si>
  <si>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</si>
  <si>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</si>
  <si>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</si>
  <si>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</si>
  <si>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</si>
  <si>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</si>
  <si>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</si>
  <si>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</si>
  <si>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</si>
  <si>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</si>
  <si>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</si>
  <si>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</si>
  <si>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</si>
  <si>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</si>
  <si>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</si>
  <si>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</si>
  <si>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</si>
  <si>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</si>
  <si>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</si>
  <si>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</si>
  <si>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</si>
  <si>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</si>
  <si>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</si>
  <si>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</si>
  <si>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</si>
  <si>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</si>
  <si>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</si>
  <si>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</si>
  <si>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</si>
  <si>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</si>
  <si>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</si>
  <si>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</si>
  <si>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</si>
  <si>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</si>
  <si>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</si>
  <si>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</si>
  <si>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</si>
  <si>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</si>
  <si>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</si>
  <si>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</si>
  <si>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</si>
  <si>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</si>
  <si>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</si>
  <si>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</si>
  <si>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</si>
  <si>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</si>
  <si>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</si>
  <si>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</si>
  <si>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</si>
  <si>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</si>
  <si>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</si>
  <si>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</si>
  <si>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</si>
  <si>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</si>
  <si>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</si>
  <si>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</si>
  <si>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</si>
  <si>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</si>
  <si>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</si>
  <si>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</si>
  <si>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</si>
  <si>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</si>
  <si>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</si>
  <si>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</si>
  <si>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</si>
  <si>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</si>
  <si>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</si>
  <si>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</si>
  <si>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</si>
  <si>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</si>
  <si>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</si>
  <si>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</si>
  <si>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</si>
  <si>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</si>
  <si>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</si>
  <si>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</si>
  <si>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</si>
  <si>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</si>
  <si>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</si>
  <si>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</si>
  <si>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</si>
  <si>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</si>
  <si>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</si>
  <si>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</si>
  <si>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</si>
  <si>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</si>
  <si>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</si>
  <si>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</si>
  <si>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</si>
  <si>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</si>
  <si>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</si>
  <si>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</si>
  <si>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</si>
  <si>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</si>
  <si>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</si>
  <si>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</si>
  <si>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</si>
  <si>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</si>
  <si>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</si>
  <si>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</si>
  <si>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</si>
  <si>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</si>
  <si>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</si>
  <si>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</si>
  <si>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</si>
  <si>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</si>
  <si>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</si>
  <si>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</si>
  <si>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</si>
  <si>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</si>
  <si>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</si>
  <si>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</si>
  <si>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</si>
  <si>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</si>
  <si>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</si>
  <si>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</si>
  <si>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</si>
  <si>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</si>
  <si>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</si>
  <si>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</si>
  <si>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</si>
  <si>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</si>
  <si>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</si>
  <si>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</si>
  <si>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</si>
  <si>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</si>
  <si>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</si>
  <si>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</si>
  <si>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</si>
  <si>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</si>
  <si>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</si>
  <si>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</si>
  <si>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</si>
  <si>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</si>
  <si>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</si>
  <si>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</si>
  <si>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</si>
  <si>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</si>
  <si>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</si>
  <si>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</si>
  <si>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</si>
  <si>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</si>
  <si>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</si>
  <si>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</si>
  <si>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</si>
  <si>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</si>
  <si>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</si>
  <si>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</si>
  <si>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</si>
  <si>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</si>
  <si>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</si>
  <si>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</si>
  <si>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</si>
  <si>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</si>
  <si>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</si>
  <si>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</si>
  <si>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</si>
  <si>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</si>
  <si>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</si>
  <si>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</si>
  <si>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</si>
  <si>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</si>
  <si>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</si>
  <si>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</si>
  <si>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</si>
  <si>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</si>
  <si>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</si>
  <si>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</si>
  <si>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</si>
  <si>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</si>
  <si>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</si>
  <si>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</si>
  <si>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</si>
  <si>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</si>
  <si>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</si>
  <si>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</si>
  <si>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</si>
  <si>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</si>
  <si>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</si>
  <si>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</si>
  <si>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</si>
  <si>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</si>
  <si>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</si>
  <si>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</si>
  <si>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</si>
  <si>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</si>
  <si>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</si>
  <si>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</si>
  <si>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</si>
  <si>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</si>
  <si>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</si>
  <si>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</si>
  <si>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</si>
  <si>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</si>
  <si>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</si>
  <si>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</si>
  <si>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</si>
  <si>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</si>
  <si>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</si>
  <si>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</si>
  <si>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</si>
  <si>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</si>
  <si>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</si>
  <si>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</si>
  <si>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</si>
  <si>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</si>
  <si>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</si>
  <si>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</si>
  <si>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</si>
  <si>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</si>
  <si>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</si>
  <si>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</si>
  <si>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</si>
  <si>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</si>
  <si>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</si>
  <si>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</si>
  <si>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</si>
  <si>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</si>
  <si>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</si>
  <si>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</si>
  <si>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</si>
  <si>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</si>
  <si>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</si>
  <si>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</si>
  <si>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</si>
  <si>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</si>
  <si>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</si>
  <si>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</si>
  <si>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</si>
  <si>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</si>
  <si>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</si>
  <si>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</si>
  <si>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</si>
  <si>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</si>
  <si>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</si>
  <si>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</si>
  <si>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</si>
  <si>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</si>
  <si>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</si>
  <si>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</si>
  <si>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</si>
  <si>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</si>
  <si>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</si>
  <si>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</si>
  <si>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</si>
  <si>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</si>
  <si>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</si>
  <si>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</si>
  <si>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</si>
  <si>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</si>
  <si>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</si>
  <si>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</si>
  <si>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</si>
  <si>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</si>
  <si>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</si>
  <si>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</si>
  <si>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</si>
  <si>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</si>
  <si>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</si>
  <si>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</si>
  <si>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</si>
  <si>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</si>
  <si>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</si>
  <si>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</si>
  <si>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</si>
  <si>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</si>
  <si>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</si>
  <si>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</si>
  <si>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</si>
  <si>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</si>
  <si>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</si>
  <si>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</si>
  <si>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</si>
  <si>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</si>
  <si>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</si>
  <si>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</si>
  <si>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</si>
  <si>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</si>
  <si>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</si>
  <si>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</si>
  <si>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</si>
  <si>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</si>
  <si>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</si>
  <si>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</si>
  <si>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</si>
  <si>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</si>
  <si>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</si>
  <si>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</si>
  <si>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</si>
  <si>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</si>
  <si>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</si>
  <si>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</si>
  <si>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</si>
  <si>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</si>
  <si>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</si>
  <si>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</si>
  <si>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</si>
  <si>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</si>
  <si>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</si>
  <si>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</si>
  <si>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</si>
  <si>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</si>
  <si>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</si>
  <si>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</si>
  <si>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</si>
  <si>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</si>
  <si>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</si>
  <si>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</si>
  <si>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</si>
  <si>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</si>
  <si>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</si>
  <si>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</si>
  <si>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</si>
  <si>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</si>
  <si>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</si>
  <si>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</si>
  <si>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</si>
  <si>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</si>
  <si>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</si>
  <si>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</si>
  <si>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</si>
  <si>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</si>
  <si>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</si>
  <si>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</si>
  <si>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</si>
  <si>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</si>
  <si>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</si>
  <si>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</si>
  <si>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</si>
  <si>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</si>
  <si>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</si>
  <si>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</si>
  <si>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</si>
  <si>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</si>
  <si>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</si>
  <si>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</si>
  <si>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</si>
  <si>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</si>
  <si>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</si>
  <si>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</si>
  <si>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</si>
  <si>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</si>
  <si>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</si>
  <si>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</si>
  <si>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</si>
  <si>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</si>
  <si>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</si>
  <si>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</si>
  <si>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</si>
  <si>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</si>
  <si>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</si>
  <si>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</si>
  <si>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</si>
  <si>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</si>
  <si>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</si>
  <si>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</si>
  <si>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</si>
  <si>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</si>
  <si>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</si>
  <si>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</si>
  <si>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</si>
  <si>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</si>
  <si>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</si>
  <si>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</si>
  <si>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</si>
  <si>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</si>
  <si>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</si>
  <si>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</si>
  <si>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</si>
  <si>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</si>
  <si>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</si>
  <si>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</si>
  <si>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</si>
  <si>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</si>
  <si>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</si>
  <si>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</si>
  <si>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</si>
  <si>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</si>
  <si>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</si>
  <si>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</si>
  <si>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</si>
  <si>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</si>
  <si>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</si>
  <si>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</si>
  <si>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</si>
  <si>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</si>
  <si>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</si>
  <si>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</si>
  <si>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</si>
  <si>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</si>
  <si>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</si>
  <si>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</si>
  <si>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</si>
  <si>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</si>
  <si>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</si>
  <si>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</si>
  <si>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</si>
  <si>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</si>
  <si>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</si>
  <si>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</si>
  <si>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</si>
  <si>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</si>
  <si>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</si>
  <si>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</si>
  <si>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</si>
  <si>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</si>
  <si>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</si>
  <si>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</si>
  <si>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</si>
  <si>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</si>
  <si>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</si>
  <si>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</si>
  <si>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</si>
  <si>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</si>
  <si>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</si>
  <si>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</si>
  <si>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</si>
  <si>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</si>
  <si>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</si>
  <si>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</si>
  <si>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</si>
  <si>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</si>
  <si>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</si>
  <si>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</si>
  <si>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</si>
  <si>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</si>
  <si>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</si>
  <si>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</si>
  <si>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</si>
  <si>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</si>
  <si>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</si>
  <si>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</si>
  <si>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</si>
  <si>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</si>
  <si>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</si>
  <si>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</si>
  <si>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</si>
  <si>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</si>
  <si>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</si>
  <si>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</si>
  <si>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</si>
  <si>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</si>
  <si>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</si>
  <si>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</si>
  <si>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</si>
  <si>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</si>
  <si>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</si>
  <si>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</si>
  <si>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</si>
  <si>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</si>
  <si>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</si>
  <si>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</si>
  <si>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</si>
  <si>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</si>
  <si>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</si>
  <si>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</si>
  <si>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</si>
  <si>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</si>
  <si>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</si>
  <si>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</si>
  <si>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</si>
  <si>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</si>
  <si>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</si>
  <si>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</si>
  <si>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</si>
  <si>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</si>
  <si>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</si>
  <si>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</si>
  <si>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</si>
  <si>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</si>
  <si>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</si>
  <si>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</si>
  <si>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</si>
  <si>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</si>
  <si>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</si>
  <si>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</si>
  <si>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</si>
  <si>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</si>
  <si>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</si>
  <si>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</si>
  <si>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</si>
  <si>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</si>
  <si>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</si>
  <si>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</si>
  <si>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</si>
  <si>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</si>
  <si>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</si>
  <si>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</si>
  <si>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</si>
  <si>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</si>
  <si>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</si>
  <si>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</si>
  <si>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</si>
  <si>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</si>
  <si>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</si>
  <si>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</si>
  <si>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</si>
  <si>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</si>
  <si>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</si>
  <si>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</si>
  <si>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</si>
  <si>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</si>
  <si>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</si>
  <si>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</si>
  <si>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</si>
  <si>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</si>
  <si>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</si>
  <si>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</si>
  <si>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</si>
  <si>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</si>
  <si>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</si>
  <si>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</si>
  <si>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</si>
  <si>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</si>
  <si>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</si>
  <si>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</si>
  <si>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</si>
  <si>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</si>
  <si>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</si>
  <si>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</si>
  <si>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</si>
  <si>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</si>
  <si>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</si>
  <si>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</si>
  <si>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</si>
  <si>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</si>
  <si>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</si>
  <si>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</si>
  <si>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</si>
  <si>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</si>
  <si>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</si>
  <si>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</si>
  <si>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</si>
  <si>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</si>
  <si>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</si>
  <si>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</si>
  <si>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</si>
  <si>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</si>
  <si>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</si>
  <si>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</si>
  <si>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</si>
  <si>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</si>
  <si>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</si>
  <si>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</si>
  <si>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</si>
  <si>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</si>
  <si>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</si>
  <si>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</si>
  <si>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</si>
  <si>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</si>
  <si>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</si>
  <si>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</si>
  <si>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</si>
  <si>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</si>
  <si>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</si>
  <si>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</si>
  <si>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</si>
  <si>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</si>
  <si>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</si>
  <si>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</si>
  <si>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</si>
  <si>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</si>
  <si>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</si>
  <si>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</si>
  <si>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</si>
  <si>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</si>
  <si>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</si>
  <si>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</si>
  <si>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</si>
  <si>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</si>
  <si>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</si>
  <si>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</si>
  <si>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</si>
  <si>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</si>
  <si>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</si>
  <si>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</si>
  <si>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</si>
  <si>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</si>
  <si>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</si>
  <si>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</si>
  <si>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</si>
  <si>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</si>
  <si>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</si>
  <si>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</si>
  <si>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</si>
  <si>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</si>
  <si>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</si>
  <si>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</si>
  <si>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</si>
  <si>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</si>
  <si>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</si>
  <si>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</si>
  <si>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</si>
  <si>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</si>
  <si>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</si>
  <si>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</si>
  <si>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</si>
  <si>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</si>
  <si>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</si>
  <si>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</si>
  <si>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</si>
  <si>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</si>
  <si>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</si>
  <si>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</si>
  <si>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</si>
  <si>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</si>
  <si>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</si>
  <si>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</si>
  <si>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</si>
  <si>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</si>
  <si>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</si>
  <si>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</si>
  <si>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</si>
  <si>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</si>
  <si>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</si>
  <si>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</si>
  <si>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</si>
  <si>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</si>
  <si>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</si>
  <si>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</si>
  <si>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</si>
  <si>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</si>
  <si>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</si>
  <si>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</si>
  <si>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</si>
  <si>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</si>
  <si>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</si>
  <si>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</si>
  <si>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</si>
  <si>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</si>
  <si>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</si>
  <si>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</si>
  <si>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</si>
  <si>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</si>
  <si>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</si>
  <si>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</si>
  <si>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</si>
  <si>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</si>
  <si>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</si>
  <si>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</si>
  <si>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</si>
  <si>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</si>
  <si>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</si>
  <si>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</si>
  <si>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</si>
  <si>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</si>
  <si>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</si>
  <si>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</si>
  <si>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</si>
  <si>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</si>
  <si>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</si>
  <si>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</si>
  <si>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</si>
  <si>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</si>
  <si>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</si>
  <si>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</si>
  <si>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</si>
  <si>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</si>
  <si>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</si>
  <si>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</si>
  <si>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</si>
  <si>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</si>
  <si>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</si>
  <si>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</si>
  <si>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</si>
  <si>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</si>
  <si>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</si>
  <si>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</si>
  <si>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</si>
  <si>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</si>
  <si>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</si>
  <si>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</si>
  <si>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</si>
  <si>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</si>
  <si>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</si>
  <si>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</si>
  <si>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</si>
  <si>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</si>
  <si>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</si>
  <si>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</si>
  <si>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</si>
  <si>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</si>
  <si>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</si>
  <si>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</si>
  <si>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</si>
  <si>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</si>
  <si>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</si>
  <si>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</si>
  <si>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</si>
  <si>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</si>
  <si>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</si>
  <si>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</si>
  <si>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</si>
  <si>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</si>
  <si>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</si>
  <si>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</si>
  <si>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</si>
  <si>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</si>
  <si>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</si>
  <si>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</si>
  <si>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</si>
  <si>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</si>
  <si>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</si>
  <si>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</si>
  <si>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</si>
  <si>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</si>
  <si>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</si>
  <si>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</si>
  <si>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</si>
  <si>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</si>
  <si>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</si>
  <si>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</si>
  <si>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</si>
  <si>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</si>
  <si>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</si>
  <si>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</si>
  <si>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</si>
  <si>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</si>
  <si>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</si>
  <si>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</si>
  <si>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</si>
  <si>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</si>
  <si>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</si>
  <si>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</si>
  <si>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</si>
  <si>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</si>
  <si>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</si>
  <si>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</si>
  <si>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</si>
  <si>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</si>
  <si>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</si>
  <si>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</si>
  <si>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</si>
  <si>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</si>
  <si>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</si>
  <si>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</si>
  <si>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</si>
  <si>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</si>
  <si>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</si>
  <si>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</si>
  <si>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</si>
  <si>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</si>
  <si>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</si>
  <si>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</si>
  <si>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</si>
  <si>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</si>
  <si>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</si>
  <si>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</si>
  <si>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</si>
  <si>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</si>
  <si>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</si>
  <si>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</si>
  <si>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</si>
  <si>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</si>
  <si>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</si>
  <si>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</si>
  <si>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</si>
  <si>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</si>
  <si>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</si>
  <si>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</si>
  <si>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</si>
  <si>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</si>
  <si>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</si>
  <si>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</si>
  <si>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</si>
  <si>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</si>
  <si>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</si>
  <si>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</si>
  <si>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</si>
  <si>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</si>
  <si>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</si>
  <si>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</si>
  <si>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</si>
  <si>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</si>
  <si>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</si>
  <si>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</si>
  <si>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</si>
  <si>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</si>
  <si>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</si>
  <si>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</si>
  <si>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</si>
  <si>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</si>
  <si>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</si>
  <si>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</si>
  <si>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</si>
  <si>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</si>
  <si>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</si>
  <si>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</si>
  <si>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</si>
  <si>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</si>
  <si>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</si>
  <si>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</si>
  <si>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</si>
  <si>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</si>
  <si>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</si>
  <si>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</si>
  <si>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</si>
  <si>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</si>
  <si>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</si>
  <si>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</si>
  <si>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</si>
  <si>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</si>
  <si>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</si>
  <si>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</si>
  <si>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</si>
  <si>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</si>
  <si>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</si>
  <si>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</si>
  <si>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</si>
  <si>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</si>
  <si>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</si>
  <si>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</si>
  <si>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</si>
  <si>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</si>
  <si>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</si>
  <si>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</si>
  <si>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</si>
  <si>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</si>
  <si>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</si>
  <si>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</si>
  <si>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</si>
  <si>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</si>
  <si>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</si>
  <si>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</si>
  <si>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</si>
  <si>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</si>
  <si>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</si>
  <si>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</si>
  <si>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</si>
  <si>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</si>
  <si>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</si>
  <si>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</si>
  <si>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</si>
  <si>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</si>
  <si>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</si>
  <si>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</si>
  <si>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</si>
  <si>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</si>
  <si>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</si>
  <si>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</si>
  <si>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</si>
  <si>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</si>
  <si>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</si>
  <si>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</si>
  <si>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</si>
  <si>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</si>
  <si>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</si>
  <si>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</si>
  <si>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</si>
  <si>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</si>
  <si>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</si>
  <si>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</si>
  <si>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</si>
  <si>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</si>
  <si>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</si>
  <si>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</si>
  <si>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</si>
  <si>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</si>
  <si>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</si>
  <si>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</si>
  <si>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</si>
  <si>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</si>
  <si>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</si>
  <si>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</si>
  <si>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</si>
  <si>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</si>
  <si>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</si>
  <si>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</si>
  <si>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</si>
  <si>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</si>
  <si>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</si>
  <si>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</si>
  <si>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</si>
  <si>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</si>
  <si>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</si>
  <si>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</si>
  <si>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</si>
  <si>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</si>
  <si>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</si>
  <si>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</si>
  <si>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</si>
  <si>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</si>
  <si>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</si>
  <si>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</si>
  <si>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</si>
  <si>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</si>
  <si>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</si>
  <si>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</si>
  <si>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</si>
  <si>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</si>
  <si>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</si>
  <si>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</si>
  <si>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</si>
  <si>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</si>
  <si>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</si>
  <si>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</si>
  <si>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</si>
  <si>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</si>
  <si>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</si>
  <si>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</si>
  <si>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</si>
  <si>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</si>
  <si>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</si>
  <si>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</si>
  <si>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</si>
  <si>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</si>
  <si>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</si>
  <si>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</si>
  <si>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</si>
  <si>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</si>
  <si>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</si>
  <si>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</si>
  <si>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</si>
  <si>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</si>
  <si>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</si>
  <si>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</si>
  <si>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</si>
  <si>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</si>
  <si>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</si>
  <si>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</si>
  <si>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</si>
  <si>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</si>
  <si>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</si>
  <si>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</si>
  <si>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</si>
  <si>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</si>
  <si>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</si>
  <si>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</si>
  <si>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</si>
  <si>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</si>
  <si>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</si>
  <si>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</si>
  <si>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</si>
  <si>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</si>
  <si>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</si>
  <si>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</si>
  <si>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</si>
  <si>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</si>
  <si>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</si>
  <si>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</si>
  <si>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</si>
  <si>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</si>
  <si>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</si>
  <si>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</si>
  <si>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</si>
  <si>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</si>
  <si>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</si>
  <si>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</si>
  <si>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</si>
  <si>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</si>
  <si>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</si>
  <si>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</si>
  <si>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</si>
  <si>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</si>
  <si>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</si>
  <si>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</si>
  <si>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</si>
  <si>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</si>
  <si>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</si>
  <si>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</si>
  <si>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</si>
  <si>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</si>
  <si>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</si>
  <si>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</si>
  <si>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</si>
  <si>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</si>
  <si>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</si>
  <si>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</si>
  <si>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</si>
  <si>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</si>
  <si>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</si>
  <si>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</si>
  <si>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</si>
  <si>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</si>
  <si>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</si>
  <si>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</si>
  <si>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</si>
  <si>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</si>
  <si>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</si>
  <si>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</si>
  <si>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</si>
  <si>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</si>
  <si>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</si>
  <si>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</si>
  <si>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</si>
  <si>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</si>
  <si>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</si>
  <si>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</si>
  <si>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</si>
  <si>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</si>
  <si>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</si>
  <si>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</si>
  <si>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</si>
  <si>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</si>
  <si>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</si>
  <si>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</si>
  <si>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</si>
  <si>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</si>
  <si>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</si>
  <si>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</si>
  <si>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</si>
  <si>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</si>
  <si>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</si>
  <si>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</si>
  <si>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</si>
  <si>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</si>
  <si>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</si>
  <si>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</si>
  <si>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</si>
  <si>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</si>
  <si>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</si>
  <si>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</si>
  <si>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</si>
  <si>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</si>
  <si>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</si>
  <si>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</si>
  <si>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</si>
  <si>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</si>
  <si>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</si>
  <si>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</si>
  <si>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</si>
  <si>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</si>
  <si>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</si>
  <si>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</si>
  <si>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</si>
  <si>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</si>
  <si>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</si>
  <si>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</si>
  <si>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</si>
  <si>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</si>
  <si>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</si>
  <si>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</si>
  <si>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</si>
  <si>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</si>
  <si>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</si>
  <si>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</si>
  <si>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</si>
  <si>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</si>
  <si>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</si>
  <si>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</si>
  <si>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</si>
  <si>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</si>
  <si>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</si>
  <si>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</si>
  <si>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</si>
  <si>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</si>
  <si>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</si>
  <si>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</si>
  <si>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</si>
  <si>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</si>
  <si>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</si>
  <si>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</si>
  <si>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</si>
  <si>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</si>
  <si>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</si>
  <si>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</si>
  <si>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</si>
  <si>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</si>
  <si>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</si>
  <si>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</si>
  <si>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</si>
  <si>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</si>
  <si>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</si>
  <si>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</si>
  <si>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</si>
  <si>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</si>
  <si>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</si>
  <si>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</si>
  <si>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</si>
  <si>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</si>
  <si>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</si>
  <si>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</si>
  <si>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</si>
  <si>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</si>
  <si>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</si>
  <si>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</si>
  <si>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</si>
  <si>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</si>
  <si>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</si>
  <si>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</si>
  <si>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</si>
  <si>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</si>
  <si>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</si>
  <si>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</si>
  <si>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</si>
  <si>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</si>
  <si>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</si>
  <si>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</si>
  <si>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</si>
  <si>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</si>
  <si>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</si>
  <si>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</si>
  <si>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</si>
  <si>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</si>
  <si>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</si>
  <si>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</si>
  <si>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</si>
  <si>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</si>
  <si>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</si>
  <si>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</si>
  <si>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</si>
  <si>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</si>
  <si>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</si>
  <si>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</si>
  <si>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</si>
  <si>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</si>
  <si>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</si>
  <si>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</si>
  <si>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</si>
  <si>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</si>
  <si>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</si>
  <si>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</si>
  <si>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</si>
  <si>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</si>
  <si>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</si>
  <si>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</si>
  <si>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</si>
  <si>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</si>
  <si>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</si>
  <si>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</si>
  <si>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</si>
  <si>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</si>
  <si>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</si>
  <si>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</si>
  <si>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</si>
  <si>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</si>
  <si>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</si>
  <si>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</si>
  <si>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</si>
  <si>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</si>
  <si>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</si>
  <si>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</si>
  <si>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</si>
  <si>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</si>
  <si>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</si>
  <si>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</si>
  <si>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</si>
  <si>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</si>
  <si>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</si>
  <si>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</si>
  <si>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</si>
  <si>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</si>
  <si>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</si>
  <si>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</si>
  <si>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</si>
  <si>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</si>
  <si>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</si>
  <si>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</si>
  <si>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</si>
  <si>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</si>
  <si>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</si>
  <si>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</si>
  <si>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</si>
  <si>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</si>
  <si>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</si>
  <si>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</si>
  <si>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</si>
  <si>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</si>
  <si>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</si>
  <si>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</si>
  <si>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</si>
  <si>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</si>
  <si>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</si>
  <si>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</si>
  <si>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</si>
  <si>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</si>
  <si>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</si>
  <si>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</si>
  <si>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</si>
  <si>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</si>
  <si>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</si>
  <si>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</si>
  <si>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</si>
  <si>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</si>
  <si>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</si>
  <si>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</si>
  <si>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</si>
  <si>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</si>
  <si>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</si>
  <si>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</si>
  <si>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</si>
  <si>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</si>
  <si>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</si>
  <si>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</si>
  <si>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</si>
  <si>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</si>
  <si>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</si>
  <si>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</si>
  <si>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</si>
  <si>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</si>
  <si>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</si>
  <si>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</si>
  <si>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</si>
  <si>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</si>
  <si>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</si>
  <si>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</si>
  <si>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</si>
  <si>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</si>
  <si>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</si>
  <si>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</si>
  <si>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</si>
  <si>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</si>
  <si>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</si>
  <si>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</si>
  <si>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</si>
  <si>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</si>
  <si>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</si>
  <si>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</si>
  <si>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</si>
  <si>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</si>
  <si>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</si>
  <si>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</si>
  <si>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</si>
  <si>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</si>
  <si>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</si>
  <si>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</si>
  <si>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</si>
  <si>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</si>
  <si>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</si>
  <si>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</si>
  <si>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</si>
  <si>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</si>
  <si>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</si>
  <si>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</si>
  <si>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</si>
  <si>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</si>
  <si>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</si>
  <si>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</si>
  <si>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</si>
  <si>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</si>
  <si>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</si>
  <si>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</si>
  <si>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</si>
  <si>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</si>
  <si>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</si>
  <si>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</si>
  <si>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</si>
  <si>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</si>
  <si>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</si>
  <si>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</si>
  <si>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</si>
  <si>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</si>
  <si>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</si>
  <si>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</si>
  <si>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</si>
  <si>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</si>
  <si>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</si>
  <si>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</si>
  <si>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</si>
  <si>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</si>
  <si>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</si>
  <si>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</si>
  <si>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</si>
  <si>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</si>
  <si>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</si>
  <si>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</si>
  <si>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</si>
  <si>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</si>
  <si>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</si>
  <si>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</si>
  <si>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</si>
  <si>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</si>
  <si>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</si>
  <si>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</si>
  <si>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</si>
  <si>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</si>
  <si>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</si>
  <si>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</si>
  <si>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</si>
  <si>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</si>
  <si>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</si>
  <si>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</si>
  <si>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</si>
  <si>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</si>
  <si>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</si>
  <si>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</si>
  <si>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</si>
  <si>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</si>
  <si>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</si>
  <si>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</si>
  <si>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</si>
  <si>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</si>
  <si>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</si>
  <si>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</si>
  <si>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</si>
  <si>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</si>
  <si>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</si>
  <si>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</si>
  <si>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</si>
  <si>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</si>
  <si>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</si>
  <si>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</si>
  <si>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</si>
  <si>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</si>
  <si>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</si>
  <si>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</si>
  <si>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</si>
  <si>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</si>
  <si>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</si>
  <si>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</si>
  <si>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</si>
  <si>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</si>
  <si>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</si>
  <si>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</si>
  <si>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</si>
  <si>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</si>
  <si>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</si>
  <si>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</si>
  <si>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</si>
  <si>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</si>
  <si>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</si>
  <si>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</si>
  <si>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</si>
  <si>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</si>
  <si>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</si>
  <si>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</si>
  <si>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</si>
  <si>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</si>
  <si>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</si>
  <si>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</si>
  <si>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</si>
  <si>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</si>
  <si>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</si>
  <si>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</si>
  <si>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</si>
  <si>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</si>
  <si>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</si>
  <si>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</si>
  <si>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</si>
  <si>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</si>
  <si>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</si>
  <si>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</si>
  <si>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</si>
  <si>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</si>
  <si>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</si>
  <si>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</si>
  <si>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</si>
  <si>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</si>
  <si>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</si>
  <si>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</si>
  <si>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</si>
  <si>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</si>
  <si>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</si>
  <si>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</si>
  <si>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</si>
  <si>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</si>
  <si>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</si>
  <si>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</si>
  <si>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</si>
  <si>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</si>
  <si>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</si>
  <si>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</si>
  <si>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</si>
  <si>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</si>
  <si>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</si>
  <si>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</si>
  <si>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</si>
  <si>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</si>
  <si>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</si>
  <si>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</si>
  <si>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</si>
  <si>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</si>
  <si>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</si>
  <si>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</si>
  <si>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</si>
  <si>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</si>
  <si>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</si>
  <si>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</si>
  <si>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</si>
  <si>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</si>
  <si>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</si>
  <si>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</si>
  <si>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</si>
  <si>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</si>
  <si>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</si>
  <si>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</si>
  <si>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</si>
  <si>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</si>
  <si>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</si>
  <si>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</si>
  <si>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</si>
  <si>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</si>
  <si>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</si>
  <si>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</si>
  <si>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</si>
  <si>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</si>
  <si>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</si>
  <si>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</si>
  <si>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</si>
  <si>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</si>
  <si>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</si>
  <si>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</si>
  <si>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</si>
  <si>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</si>
  <si>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</si>
  <si>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</si>
  <si>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</si>
  <si>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</si>
  <si>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</si>
  <si>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</si>
  <si>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</si>
  <si>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</si>
  <si>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</si>
  <si>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</si>
  <si>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</si>
  <si>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</si>
  <si>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</si>
  <si>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</si>
  <si>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</si>
  <si>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</si>
  <si>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</si>
  <si>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</si>
  <si>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</si>
  <si>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</si>
  <si>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</si>
  <si>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</si>
  <si>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</si>
  <si>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</si>
  <si>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</si>
  <si>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</si>
  <si>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</si>
  <si>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</si>
  <si>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</si>
  <si>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</si>
  <si>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</si>
  <si>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</si>
  <si>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</si>
  <si>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</si>
  <si>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</si>
  <si>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</si>
  <si>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</si>
  <si>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</si>
  <si>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</si>
  <si>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</si>
  <si>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</si>
  <si>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</si>
  <si>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</si>
  <si>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</si>
  <si>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</si>
  <si>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</si>
  <si>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</si>
  <si>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</si>
  <si>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</si>
  <si>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</si>
  <si>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</si>
  <si>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</si>
  <si>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</si>
  <si>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</si>
  <si>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</si>
  <si>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</si>
  <si>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</si>
  <si>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</si>
  <si>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</si>
  <si>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</si>
  <si>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</si>
  <si>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</si>
  <si>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</si>
  <si>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</si>
  <si>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</si>
  <si>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</si>
  <si>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</si>
  <si>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</si>
  <si>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</si>
  <si>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</si>
  <si>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</si>
  <si>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</si>
  <si>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</si>
  <si>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</si>
  <si>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</si>
  <si>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</si>
  <si>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</si>
  <si>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</si>
  <si>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</si>
  <si>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</si>
  <si>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</si>
  <si>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</si>
  <si>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</si>
  <si>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</si>
  <si>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</si>
  <si>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</si>
  <si>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</si>
  <si>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</si>
  <si>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</si>
  <si>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</si>
  <si>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</si>
  <si>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</si>
  <si>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</si>
  <si>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</si>
  <si>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</si>
  <si>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</si>
  <si>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</si>
  <si>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</si>
  <si>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</si>
  <si>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</si>
  <si>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</si>
  <si>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</si>
  <si>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</si>
  <si>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</si>
  <si>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</si>
  <si>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</si>
  <si>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</si>
  <si>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</si>
  <si>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</si>
  <si>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</si>
  <si>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</si>
  <si>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</si>
  <si>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</si>
  <si>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</si>
  <si>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</si>
  <si>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</si>
  <si>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</si>
  <si>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</si>
  <si>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</si>
  <si>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</si>
  <si>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</si>
  <si>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</si>
  <si>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</si>
  <si>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</si>
  <si>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</si>
  <si>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</si>
  <si>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</si>
  <si>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</si>
  <si>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</si>
  <si>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</si>
  <si>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</si>
  <si>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</si>
  <si>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</si>
  <si>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</si>
  <si>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</si>
  <si>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</si>
  <si>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</si>
  <si>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</si>
  <si>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</si>
  <si>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</si>
  <si>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</si>
  <si>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</si>
  <si>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</si>
  <si>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</si>
  <si>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</si>
  <si>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</si>
  <si>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</si>
  <si>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</si>
  <si>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</si>
  <si>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</si>
  <si>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</si>
  <si>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</si>
  <si>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</si>
  <si>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</si>
  <si>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</si>
  <si>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</si>
  <si>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</si>
  <si>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</si>
  <si>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</si>
  <si>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</si>
  <si>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</si>
  <si>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</si>
  <si>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</si>
  <si>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</si>
  <si>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</si>
  <si>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</si>
  <si>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</si>
  <si>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</si>
  <si>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</si>
  <si>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</si>
  <si>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</si>
  <si>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</si>
  <si>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</si>
  <si>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</si>
  <si>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</si>
  <si>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</si>
  <si>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</si>
  <si>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</si>
  <si>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</si>
  <si>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</si>
  <si>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</si>
  <si>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</si>
  <si>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</si>
  <si>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</si>
  <si>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</si>
  <si>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</si>
  <si>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</si>
  <si>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</si>
  <si>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</si>
  <si>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</si>
  <si>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</si>
  <si>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</si>
  <si>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</si>
  <si>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</si>
  <si>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</si>
  <si>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</si>
  <si>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</si>
  <si>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</si>
  <si>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</si>
  <si>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</si>
  <si>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</si>
  <si>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</si>
  <si>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</si>
  <si>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</si>
  <si>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</si>
  <si>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</si>
  <si>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</si>
  <si>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</si>
  <si>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</si>
  <si>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</si>
  <si>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</si>
  <si>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</si>
  <si>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</si>
  <si>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</si>
  <si>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</si>
  <si>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</si>
  <si>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</si>
  <si>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</si>
  <si>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</si>
  <si>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</si>
  <si>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</si>
  <si>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</si>
  <si>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</si>
  <si>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</si>
  <si>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</si>
  <si>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</si>
  <si>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</si>
  <si>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</si>
  <si>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</si>
  <si>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</si>
  <si>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</si>
  <si>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</si>
  <si>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</si>
  <si>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</si>
  <si>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</si>
  <si>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</si>
  <si>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</si>
  <si>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</si>
  <si>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</si>
  <si>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</si>
  <si>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</si>
  <si>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</si>
  <si>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</si>
  <si>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</si>
  <si>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</si>
  <si>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</si>
  <si>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</si>
  <si>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</si>
  <si>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</si>
  <si>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</si>
  <si>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</si>
  <si>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</si>
  <si>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</si>
  <si>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</si>
  <si>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</si>
  <si>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</si>
  <si>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</si>
  <si>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</si>
  <si>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</si>
  <si>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</si>
  <si>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</si>
  <si>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</si>
  <si>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</si>
  <si>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</si>
  <si>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</si>
  <si>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</si>
  <si>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</si>
  <si>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</si>
  <si>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</si>
  <si>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</si>
  <si>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</si>
  <si>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</si>
  <si>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</si>
  <si>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</si>
  <si>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</si>
  <si>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</si>
  <si>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</si>
  <si>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</si>
  <si>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</si>
  <si>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</si>
  <si>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</si>
  <si>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</si>
  <si>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</si>
  <si>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</si>
  <si>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</si>
  <si>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</si>
  <si>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</si>
  <si>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</si>
  <si>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</si>
  <si>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</si>
  <si>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</si>
  <si>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</si>
  <si>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</si>
  <si>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</si>
  <si>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</si>
  <si>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</si>
  <si>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</si>
  <si>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</si>
  <si>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</si>
  <si>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</si>
  <si>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</si>
  <si>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</si>
  <si>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</si>
  <si>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</si>
  <si>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</si>
  <si>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</si>
  <si>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</si>
  <si>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</si>
  <si>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</si>
  <si>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</si>
  <si>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</si>
  <si>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</si>
  <si>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</si>
  <si>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</si>
  <si>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</si>
  <si>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</si>
  <si>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</si>
  <si>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</si>
  <si>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</si>
  <si>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</si>
  <si>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</si>
  <si>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</si>
  <si>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</si>
  <si>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</si>
  <si>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</si>
  <si>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</si>
  <si>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</si>
  <si>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</si>
  <si>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</si>
  <si>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</si>
  <si>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</si>
  <si>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</si>
  <si>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</si>
  <si>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</si>
  <si>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</si>
  <si>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</si>
  <si>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</si>
  <si>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</si>
  <si>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</si>
  <si>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</si>
  <si>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</si>
  <si>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</si>
  <si>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</si>
  <si>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</si>
  <si>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</si>
  <si>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</si>
  <si>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</si>
  <si>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</si>
  <si>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</si>
  <si>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</si>
  <si>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</si>
  <si>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</si>
  <si>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</si>
  <si>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</si>
  <si>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</si>
  <si>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</si>
  <si>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</si>
  <si>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</si>
  <si>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</si>
  <si>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</si>
  <si>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</si>
  <si>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</si>
  <si>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</si>
  <si>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</si>
  <si>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</si>
  <si>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</si>
  <si>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</si>
  <si>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</si>
  <si>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</si>
  <si>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</si>
  <si>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</si>
  <si>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</si>
  <si>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</si>
  <si>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</si>
  <si>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</si>
  <si>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</si>
  <si>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</si>
  <si>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</si>
  <si>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</si>
  <si>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</si>
  <si>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</si>
  <si>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</si>
  <si>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</si>
  <si>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</si>
  <si>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</si>
  <si>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</si>
  <si>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</si>
  <si>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</si>
  <si>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</si>
  <si>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</si>
  <si>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</si>
  <si>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</si>
  <si>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</si>
  <si>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</si>
  <si>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</si>
  <si>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</si>
  <si>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</si>
  <si>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</si>
  <si>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</si>
  <si>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</si>
  <si>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</si>
  <si>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</si>
  <si>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</si>
  <si>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</si>
  <si>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</si>
  <si>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</si>
  <si>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</si>
  <si>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</si>
  <si>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</si>
  <si>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</si>
  <si>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</si>
  <si>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</si>
  <si>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</si>
  <si>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</si>
  <si>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</si>
  <si>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</si>
  <si>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</si>
  <si>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</si>
  <si>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</si>
  <si>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</si>
  <si>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</si>
  <si>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</si>
  <si>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</si>
  <si>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</si>
  <si>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</si>
  <si>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</si>
  <si>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</si>
  <si>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</si>
  <si>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</si>
  <si>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</si>
  <si>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</si>
  <si>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</si>
  <si>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</si>
  <si>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</si>
  <si>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</si>
  <si>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</si>
  <si>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</si>
  <si>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</si>
  <si>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</si>
  <si>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</si>
  <si>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</si>
  <si>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</si>
  <si>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</si>
  <si>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</si>
  <si>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</si>
  <si>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</si>
  <si>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</si>
  <si>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</si>
  <si>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</si>
  <si>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</si>
  <si>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</si>
  <si>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</si>
  <si>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</si>
  <si>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</si>
  <si>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</si>
  <si>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</si>
  <si>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</si>
  <si>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</si>
  <si>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</si>
  <si>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</si>
  <si>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</si>
  <si>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</si>
  <si>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</si>
  <si>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</si>
  <si>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</si>
  <si>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</si>
  <si>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</si>
  <si>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</si>
  <si>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</si>
  <si>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</si>
  <si>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</si>
  <si>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</si>
  <si>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</si>
  <si>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</si>
  <si>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</si>
  <si>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</si>
  <si>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</si>
  <si>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</si>
  <si>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</si>
  <si>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</si>
  <si>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</si>
  <si>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</si>
  <si>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</si>
  <si>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</si>
  <si>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</si>
  <si>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</si>
  <si>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</si>
  <si>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</si>
  <si>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</si>
  <si>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</si>
  <si>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</si>
  <si>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</si>
  <si>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</si>
  <si>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</si>
  <si>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</si>
  <si>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</si>
  <si>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</si>
  <si>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</si>
  <si>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</si>
  <si>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</si>
  <si>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</si>
  <si>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</si>
  <si>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</si>
  <si>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</si>
  <si>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</si>
  <si>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</si>
  <si>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</si>
  <si>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</si>
  <si>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</si>
  <si>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</si>
  <si>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</si>
  <si>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</si>
  <si>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</si>
  <si>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</si>
  <si>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</si>
  <si>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</si>
  <si>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</si>
  <si>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</si>
  <si>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</si>
  <si>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</si>
  <si>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</si>
  <si>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</si>
  <si>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</si>
  <si>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</si>
  <si>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</si>
  <si>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</si>
  <si>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</si>
  <si>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</si>
  <si>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</si>
  <si>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</si>
  <si>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</si>
  <si>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</si>
  <si>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</si>
  <si>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</si>
  <si>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</si>
  <si>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</si>
  <si>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</si>
  <si>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</si>
  <si>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</si>
  <si>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</si>
  <si>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</si>
  <si>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</si>
  <si>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</si>
  <si>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</si>
  <si>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</si>
  <si>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</si>
  <si>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</si>
  <si>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</si>
  <si>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</si>
  <si>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</si>
  <si>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</si>
  <si>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</si>
  <si>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</si>
  <si>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</si>
  <si>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</si>
  <si>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</si>
  <si>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</si>
  <si>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</si>
  <si>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</si>
  <si>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</si>
  <si>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</si>
  <si>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</si>
  <si>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</si>
  <si>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</si>
  <si>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</si>
  <si>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</si>
  <si>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</si>
  <si>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</si>
  <si>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</si>
  <si>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</si>
  <si>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</si>
  <si>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</si>
  <si>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</si>
  <si>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</si>
  <si>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</si>
  <si>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</si>
  <si>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</si>
  <si>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</si>
  <si>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</si>
  <si>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</si>
  <si>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</si>
  <si>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</si>
  <si>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</si>
  <si>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</si>
  <si>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</si>
  <si>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</si>
  <si>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</si>
  <si>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</si>
  <si>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</si>
  <si>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</si>
  <si>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</si>
  <si>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</si>
  <si>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</si>
  <si>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</si>
  <si>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</si>
  <si>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</si>
  <si>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</si>
  <si>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</si>
  <si>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</si>
  <si>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</si>
  <si>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</si>
  <si>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</si>
  <si>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</si>
  <si>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</si>
  <si>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</si>
  <si>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</si>
  <si>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</si>
  <si>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</si>
  <si>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</si>
  <si>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</si>
  <si>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</si>
  <si>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</si>
  <si>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</si>
  <si>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</si>
  <si>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</si>
  <si>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</si>
  <si>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</si>
  <si>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</si>
  <si>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</si>
  <si>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</si>
  <si>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</si>
  <si>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</si>
  <si>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</si>
  <si>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</si>
  <si>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</si>
  <si>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</si>
  <si>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</si>
  <si>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</si>
  <si>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</si>
  <si>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</si>
  <si>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</si>
  <si>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</si>
  <si>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</si>
  <si>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</si>
  <si>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</si>
  <si>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</si>
  <si>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</si>
  <si>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</si>
  <si>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</si>
  <si>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</si>
  <si>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</si>
  <si>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</si>
  <si>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</si>
  <si>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</si>
  <si>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</si>
  <si>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</si>
  <si>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</si>
  <si>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</si>
  <si>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</si>
  <si>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</si>
  <si>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</si>
  <si>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</si>
  <si>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</si>
  <si>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</si>
  <si>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</si>
  <si>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</si>
  <si>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</si>
  <si>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</si>
  <si>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</si>
  <si>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</si>
  <si>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</si>
  <si>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</si>
  <si>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</si>
  <si>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</si>
  <si>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</si>
  <si>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</si>
  <si>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</si>
  <si>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</si>
  <si>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</si>
  <si>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</si>
  <si>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</si>
  <si>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</si>
  <si>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</si>
  <si>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</si>
  <si>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</si>
  <si>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</si>
  <si>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</si>
  <si>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</si>
  <si>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</si>
  <si>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</si>
  <si>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</si>
  <si>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</si>
  <si>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</si>
  <si>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</si>
  <si>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</si>
  <si>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</si>
  <si>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</si>
  <si>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</si>
  <si>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</si>
  <si>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</si>
  <si>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</si>
  <si>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</si>
  <si>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</si>
  <si>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</si>
  <si>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</si>
  <si>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</si>
  <si>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</si>
  <si>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</si>
  <si>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</si>
  <si>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</si>
  <si>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</si>
  <si>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</si>
  <si>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</si>
  <si>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</si>
  <si>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</si>
  <si>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</si>
  <si>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</si>
  <si>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</si>
  <si>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</si>
  <si>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</si>
  <si>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</si>
  <si>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</si>
  <si>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</si>
  <si>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</si>
  <si>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</si>
  <si>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</si>
  <si>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</si>
  <si>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</si>
  <si>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</si>
  <si>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</si>
  <si>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</si>
  <si>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</si>
  <si>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</si>
  <si>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</si>
  <si>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</si>
  <si>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</si>
  <si>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</si>
  <si>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</si>
  <si>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</si>
  <si>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</si>
  <si>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</si>
  <si>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</si>
  <si>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</si>
  <si>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</si>
  <si>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</si>
  <si>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</si>
  <si>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</si>
  <si>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</si>
  <si>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</si>
  <si>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</si>
  <si>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</si>
  <si>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</si>
  <si>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</si>
  <si>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</si>
  <si>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</si>
  <si>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</si>
  <si>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</si>
  <si>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</si>
  <si>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</si>
  <si>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</si>
  <si>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</si>
  <si>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</si>
  <si>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</si>
  <si>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</si>
  <si>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</si>
  <si>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</si>
  <si>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</si>
  <si>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</si>
  <si>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</si>
  <si>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</si>
  <si>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</si>
  <si>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</si>
  <si>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</si>
  <si>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</si>
  <si>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</si>
  <si>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</si>
  <si>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</si>
  <si>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</si>
  <si>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</si>
  <si>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</si>
  <si>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</si>
  <si>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</si>
  <si>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</si>
  <si>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</si>
  <si>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</si>
  <si>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</si>
  <si>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</si>
  <si>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</si>
  <si>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</si>
  <si>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</si>
  <si>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</si>
  <si>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</si>
  <si>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</si>
  <si>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</si>
  <si>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</si>
  <si>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</si>
  <si>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</si>
  <si>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</si>
  <si>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</si>
  <si>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</si>
  <si>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</si>
  <si>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</si>
  <si>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</si>
  <si>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</si>
  <si>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</si>
  <si>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</si>
  <si>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</si>
  <si>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</si>
  <si>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</si>
  <si>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</si>
  <si>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</si>
  <si>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</si>
  <si>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</si>
  <si>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</si>
  <si>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</si>
  <si>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</si>
  <si>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</si>
  <si>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</si>
  <si>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</si>
  <si>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</si>
  <si>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</si>
  <si>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</si>
  <si>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</si>
  <si>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</si>
  <si>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</si>
  <si>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</si>
  <si>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</si>
  <si>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A STE-COLOMBE</t>
  </si>
  <si>
    <t>LE GRAND HERS</t>
  </si>
  <si>
    <t>05169000</t>
  </si>
  <si>
    <t>18310006400033</t>
  </si>
  <si>
    <t>Agence de l'Eau Adour-Garonne</t>
  </si>
  <si>
    <t>34255833500077</t>
  </si>
  <si>
    <t>AQUASCOP BIOLOGIE site de Monptellier</t>
  </si>
  <si>
    <t>IBMR-19-M26</t>
  </si>
  <si>
    <t>JOYCE LAMBERT, LISA MORENO</t>
  </si>
  <si>
    <t>IBMR standard</t>
  </si>
  <si>
    <t>DROITE</t>
  </si>
  <si>
    <t>ETIAGE NORMAL</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</si>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</sst>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615727</v>
      </c>
      <c r="G10" s="97"/>
      <c r="H10" s="98"/>
    </row>
    <row r="11" spans="1:8" ht="15">
      <c r="A11" s="10" t="s">
        <v>2277</v>
      </c>
      <c r="B11" s="47">
        <v>43642</v>
      </c>
      <c r="D11" s="10" t="s">
        <v>2280</v>
      </c>
      <c r="E11" s="52">
        <v>6206651</v>
      </c>
      <c r="G11" s="97"/>
      <c r="H11" s="98"/>
    </row>
    <row r="12" spans="1:8" ht="15">
      <c r="A12" s="10" t="s">
        <v>2283</v>
      </c>
      <c r="B12" s="52" t="s">
        <v>5294</v>
      </c>
      <c r="D12" s="10" t="s">
        <v>2281</v>
      </c>
      <c r="E12" s="52">
        <v>615824</v>
      </c>
      <c r="G12" s="99"/>
      <c r="H12" s="100"/>
    </row>
    <row r="13" spans="1:5" ht="17.25" customHeight="1" thickBot="1">
      <c r="A13" s="2"/>
      <c r="B13" s="55"/>
      <c r="D13" s="10" t="s">
        <v>2282</v>
      </c>
      <c r="E13" s="52">
        <v>6206654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615727</v>
      </c>
    </row>
    <row r="18" spans="1:3" ht="15">
      <c r="A18" s="111"/>
      <c r="B18" s="49" t="s">
        <v>2267</v>
      </c>
      <c r="C18" s="61">
        <f>E11</f>
        <v>6206651</v>
      </c>
    </row>
    <row r="19" spans="1:2" ht="15">
      <c r="A19" s="3" t="s">
        <v>2063</v>
      </c>
      <c r="B19" s="29">
        <v>399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16.8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88</v>
      </c>
      <c r="D35" s="28" t="s">
        <v>2284</v>
      </c>
      <c r="E35" s="32">
        <v>12</v>
      </c>
    </row>
    <row r="36" spans="1:5" s="7" customFormat="1" ht="15" customHeight="1">
      <c r="A36" s="5" t="s">
        <v>2113</v>
      </c>
      <c r="B36" s="30">
        <v>100</v>
      </c>
      <c r="C36" s="6"/>
      <c r="D36" s="8" t="s">
        <v>2112</v>
      </c>
      <c r="E36" s="30">
        <v>30</v>
      </c>
    </row>
    <row r="37" spans="1:5" s="7" customFormat="1" ht="15" customHeight="1">
      <c r="A37" s="5" t="s">
        <v>2111</v>
      </c>
      <c r="B37" s="30">
        <v>14.8</v>
      </c>
      <c r="C37" s="6"/>
      <c r="D37" s="8" t="s">
        <v>2110</v>
      </c>
      <c r="E37" s="30">
        <v>6.6</v>
      </c>
    </row>
    <row r="38" spans="1:5" s="7" customFormat="1" ht="15" customHeight="1">
      <c r="A38" s="5" t="s">
        <v>2115</v>
      </c>
      <c r="B38" s="30">
        <v>30</v>
      </c>
      <c r="C38" s="6"/>
      <c r="D38" s="8" t="s">
        <v>2115</v>
      </c>
      <c r="E38" s="30">
        <v>12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1</v>
      </c>
    </row>
    <row r="58" spans="1:5" s="15" customFormat="1" ht="15">
      <c r="A58" s="3" t="s">
        <v>2094</v>
      </c>
      <c r="B58" s="9">
        <v>4</v>
      </c>
      <c r="C58" s="6"/>
      <c r="D58" s="10" t="s">
        <v>2094</v>
      </c>
      <c r="E58" s="9">
        <v>3</v>
      </c>
    </row>
    <row r="59" spans="1:5" s="15" customFormat="1" ht="15">
      <c r="A59" s="3" t="s">
        <v>2093</v>
      </c>
      <c r="B59" s="9">
        <v>3</v>
      </c>
      <c r="C59" s="6"/>
      <c r="D59" s="10" t="s">
        <v>2093</v>
      </c>
      <c r="E59" s="9">
        <v>5</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1</v>
      </c>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3</v>
      </c>
    </row>
    <row r="85" spans="1:5" s="15" customFormat="1" ht="15">
      <c r="A85" s="3" t="s">
        <v>2073</v>
      </c>
      <c r="B85" s="9">
        <v>2</v>
      </c>
      <c r="C85" s="6"/>
      <c r="D85" s="10" t="s">
        <v>2073</v>
      </c>
      <c r="E85" s="9">
        <v>3</v>
      </c>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0.45</v>
      </c>
      <c r="E97" s="35">
        <v>0.05</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c r="E99" s="35">
        <v>0.05</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0.05</v>
      </c>
      <c r="E100" s="35">
        <v>0.01</v>
      </c>
      <c r="F100" s="35" t="s">
        <v>2290</v>
      </c>
      <c r="G100" s="79"/>
      <c r="H100" s="80"/>
    </row>
    <row r="101" spans="1:8" ht="15">
      <c r="A101" s="33" t="s">
        <v>1922</v>
      </c>
      <c r="B101" s="20" t="str">
        <f>IF(A101="NEWCOD",IF(ISBLANK(G101),"renseigner le champ 'Nouveau taxon'",G101),VLOOKUP(A101,'Ref Taxo'!A:B,2,FALSE))</f>
        <v>Tetraspora</v>
      </c>
      <c r="C101" s="21">
        <f>IF(A101="NEWCOD",IF(ISBLANK(H101),"NoCod",H101),VLOOKUP(A101,'Ref Taxo'!A:D,4,FALSE))</f>
        <v>1138</v>
      </c>
      <c r="D101" s="34">
        <v>0.01</v>
      </c>
      <c r="E101" s="35"/>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23.5</v>
      </c>
      <c r="E102" s="35">
        <v>10</v>
      </c>
      <c r="F102" s="35" t="s">
        <v>2290</v>
      </c>
      <c r="G102" s="79"/>
      <c r="H102" s="80"/>
    </row>
    <row r="103" spans="1:8" ht="15">
      <c r="A103" s="33" t="s">
        <v>2056</v>
      </c>
      <c r="B103" s="20" t="str">
        <f>IF(A103="NEWCOD",IF(ISBLANK(G103),"renseigner le champ 'Nouveau taxon'",G103),VLOOKUP(A103,'Ref Taxo'!A:B,2,FALSE))</f>
        <v>Zygnema</v>
      </c>
      <c r="C103" s="21">
        <f>IF(A103="NEWCOD",IF(ISBLANK(H103),"NoCod",H103),VLOOKUP(A103,'Ref Taxo'!A:D,4,FALSE))</f>
        <v>1148</v>
      </c>
      <c r="D103" s="34">
        <v>0.01</v>
      </c>
      <c r="E103" s="35"/>
      <c r="F103" s="35" t="s">
        <v>2290</v>
      </c>
      <c r="G103" s="79"/>
      <c r="H103" s="80"/>
    </row>
    <row r="104" spans="1:8" ht="15">
      <c r="A104" s="33" t="s">
        <v>993</v>
      </c>
      <c r="B104" s="20" t="str">
        <f>IF(A104="NEWCOD",IF(ISBLANK(G104),"renseigner le champ 'Nouveau taxon'",G104),VLOOKUP(A104,'Ref Taxo'!A:B,2,FALSE))</f>
        <v>Jungermannia atrovirens</v>
      </c>
      <c r="C104" s="21">
        <f>IF(A104="NEWCOD",IF(ISBLANK(H104),"NoCod",H104),VLOOKUP(A104,'Ref Taxo'!A:D,4,FALSE))</f>
        <v>19820</v>
      </c>
      <c r="D104" s="34">
        <v>0.03</v>
      </c>
      <c r="E104" s="35">
        <v>0.01</v>
      </c>
      <c r="F104" s="35" t="s">
        <v>2290</v>
      </c>
      <c r="G104" s="79"/>
      <c r="H104" s="80"/>
    </row>
    <row r="105" spans="1:8" ht="15">
      <c r="A105" s="33" t="s">
        <v>1106</v>
      </c>
      <c r="B105" s="20" t="str">
        <f>IF(A105="NEWCOD",IF(ISBLANK(G105),"renseigner le champ 'Nouveau taxon'",G105),VLOOKUP(A105,'Ref Taxo'!A:B,2,FALSE))</f>
        <v>Marchantia polymorpha</v>
      </c>
      <c r="C105" s="21">
        <f>IF(A105="NEWCOD",IF(ISBLANK(H105),"NoCod",H105),VLOOKUP(A105,'Ref Taxo'!A:D,4,FALSE))</f>
        <v>1192</v>
      </c>
      <c r="D105" s="34">
        <v>0.01</v>
      </c>
      <c r="E105" s="35">
        <v>0.01</v>
      </c>
      <c r="F105" s="35" t="s">
        <v>2290</v>
      </c>
      <c r="G105" s="79"/>
      <c r="H105" s="80"/>
    </row>
    <row r="106" spans="1:8" ht="15">
      <c r="A106" s="33" t="s">
        <v>1341</v>
      </c>
      <c r="B106" s="20" t="str">
        <f>IF(A106="NEWCOD",IF(ISBLANK(G106),"renseigner le champ 'Nouveau taxon'",G106),VLOOKUP(A106,'Ref Taxo'!A:B,2,FALSE))</f>
        <v>Pellia</v>
      </c>
      <c r="C106" s="21">
        <f>IF(A106="NEWCOD",IF(ISBLANK(H106),"NoCod",H106),VLOOKUP(A106,'Ref Taxo'!A:D,4,FALSE))</f>
        <v>1196</v>
      </c>
      <c r="D106" s="34">
        <v>0.1</v>
      </c>
      <c r="E106" s="35">
        <v>0.02</v>
      </c>
      <c r="F106" s="35" t="s">
        <v>2290</v>
      </c>
      <c r="G106" s="79"/>
      <c r="H106" s="80"/>
    </row>
    <row r="107" spans="1:8" ht="15">
      <c r="A107" s="33" t="s">
        <v>172</v>
      </c>
      <c r="B107" s="20" t="str">
        <f>IF(A107="NEWCOD",IF(ISBLANK(G107),"renseigner le champ 'Nouveau taxon'",G107),VLOOKUP(A107,'Ref Taxo'!A:B,2,FALSE))</f>
        <v>Brachythecium rivulare</v>
      </c>
      <c r="C107" s="21">
        <f>IF(A107="NEWCOD",IF(ISBLANK(H107),"NoCod",H107),VLOOKUP(A107,'Ref Taxo'!A:D,4,FALSE))</f>
        <v>1260</v>
      </c>
      <c r="D107" s="34">
        <v>0.1</v>
      </c>
      <c r="E107" s="35">
        <v>0.01</v>
      </c>
      <c r="F107" s="35" t="s">
        <v>2290</v>
      </c>
      <c r="G107" s="79"/>
      <c r="H107" s="80"/>
    </row>
    <row r="108" spans="1:8" ht="15">
      <c r="A108" s="33" t="s">
        <v>429</v>
      </c>
      <c r="B108" s="20" t="str">
        <f>IF(A108="NEWCOD",IF(ISBLANK(G108),"renseigner le champ 'Nouveau taxon'",G108),VLOOKUP(A108,'Ref Taxo'!A:B,2,FALSE))</f>
        <v>Cinclidotus aquaticus</v>
      </c>
      <c r="C108" s="21">
        <f>IF(A108="NEWCOD",IF(ISBLANK(H108),"NoCod",H108),VLOOKUP(A108,'Ref Taxo'!A:D,4,FALSE))</f>
        <v>1318</v>
      </c>
      <c r="D108" s="34">
        <v>0.01</v>
      </c>
      <c r="E108" s="35"/>
      <c r="F108" s="35" t="s">
        <v>2290</v>
      </c>
      <c r="G108" s="79"/>
      <c r="H108" s="80"/>
    </row>
    <row r="109" spans="1:8" ht="15">
      <c r="A109" s="33" t="s">
        <v>433</v>
      </c>
      <c r="B109" s="20" t="str">
        <f>IF(A109="NEWCOD",IF(ISBLANK(G109),"renseigner le champ 'Nouveau taxon'",G109),VLOOKUP(A109,'Ref Taxo'!A:B,2,FALSE))</f>
        <v>Cinclidotus fontinaloides</v>
      </c>
      <c r="C109" s="21">
        <f>IF(A109="NEWCOD",IF(ISBLANK(H109),"NoCod",H109),VLOOKUP(A109,'Ref Taxo'!A:D,4,FALSE))</f>
        <v>1320</v>
      </c>
      <c r="D109" s="34">
        <v>0.01</v>
      </c>
      <c r="E109" s="35"/>
      <c r="F109" s="35" t="s">
        <v>2290</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v>0.02</v>
      </c>
      <c r="E110" s="35">
        <v>0.01</v>
      </c>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0.03</v>
      </c>
      <c r="E111" s="35">
        <v>0.01</v>
      </c>
      <c r="F111" s="35" t="s">
        <v>2290</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0.03</v>
      </c>
      <c r="E112" s="35">
        <v>0.01</v>
      </c>
      <c r="F112" s="35" t="s">
        <v>2290</v>
      </c>
      <c r="G112" s="79"/>
      <c r="H112" s="80"/>
    </row>
    <row r="113" spans="1:8" ht="15">
      <c r="A113" s="33" t="s">
        <v>745</v>
      </c>
      <c r="B113" s="20" t="str">
        <f>IF(A113="NEWCOD",IF(ISBLANK(G113),"renseigner le champ 'Nouveau taxon'",G113),VLOOKUP(A113,'Ref Taxo'!A:B,2,FALSE))</f>
        <v>Fissidens grandifrons</v>
      </c>
      <c r="C113" s="21">
        <f>IF(A113="NEWCOD",IF(ISBLANK(H113),"NoCod",H113),VLOOKUP(A113,'Ref Taxo'!A:D,4,FALSE))</f>
        <v>19666</v>
      </c>
      <c r="D113" s="34">
        <v>0.05</v>
      </c>
      <c r="E113" s="35"/>
      <c r="F113" s="35" t="s">
        <v>2290</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5</v>
      </c>
      <c r="E114" s="35">
        <v>0.5</v>
      </c>
      <c r="F114" s="35" t="s">
        <v>2290</v>
      </c>
      <c r="G114" s="79"/>
      <c r="H114" s="80"/>
    </row>
    <row r="115" spans="1:8" ht="15">
      <c r="A115" s="33" t="s">
        <v>884</v>
      </c>
      <c r="B115" s="20" t="str">
        <f>IF(A115="NEWCOD",IF(ISBLANK(G115),"renseigner le champ 'Nouveau taxon'",G115),VLOOKUP(A115,'Ref Taxo'!A:B,2,FALSE))</f>
        <v>Hygrohypnum luridum</v>
      </c>
      <c r="C115" s="21">
        <f>IF(A115="NEWCOD",IF(ISBLANK(H115),"NoCod",H115),VLOOKUP(A115,'Ref Taxo'!A:D,4,FALSE))</f>
        <v>1240</v>
      </c>
      <c r="D115" s="34">
        <v>0.02</v>
      </c>
      <c r="E115" s="35"/>
      <c r="F115" s="35" t="s">
        <v>2290</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0.01</v>
      </c>
      <c r="E116" s="35">
        <v>0.01</v>
      </c>
      <c r="F116" s="35" t="s">
        <v>2290</v>
      </c>
      <c r="G116" s="79"/>
      <c r="H116" s="80"/>
    </row>
    <row r="117" spans="1:8" ht="15">
      <c r="A117" s="33" t="s">
        <v>1402</v>
      </c>
      <c r="B117" s="20" t="str">
        <f>IF(A117="NEWCOD",IF(ISBLANK(G117),"renseigner le champ 'Nouveau taxon'",G117),VLOOKUP(A117,'Ref Taxo'!A:B,2,FALSE))</f>
        <v>Plagiomnium rostratum</v>
      </c>
      <c r="C117" s="21">
        <f>IF(A117="NEWCOD",IF(ISBLANK(H117),"NoCod",H117),VLOOKUP(A117,'Ref Taxo'!A:D,4,FALSE))</f>
        <v>19919</v>
      </c>
      <c r="D117" s="34">
        <v>0.01</v>
      </c>
      <c r="E117" s="35"/>
      <c r="F117" s="35" t="s">
        <v>2290</v>
      </c>
      <c r="G117" s="79"/>
      <c r="H117" s="80"/>
    </row>
    <row r="118" spans="1:8" ht="15">
      <c r="A118" s="33" t="s">
        <v>1425</v>
      </c>
      <c r="B118" s="20" t="str">
        <f>IF(A118="NEWCOD",IF(ISBLANK(G118),"renseigner le champ 'Nouveau taxon'",G118),VLOOKUP(A118,'Ref Taxo'!A:B,2,FALSE))</f>
        <v>Rhynchostegium riparioides</v>
      </c>
      <c r="C118" s="21">
        <f>IF(A118="NEWCOD",IF(ISBLANK(H118),"NoCod",H118),VLOOKUP(A118,'Ref Taxo'!A:D,4,FALSE))</f>
        <v>1268</v>
      </c>
      <c r="D118" s="34">
        <v>0.03</v>
      </c>
      <c r="E118" s="35"/>
      <c r="F118" s="35" t="s">
        <v>2290</v>
      </c>
      <c r="G118" s="79"/>
      <c r="H118" s="80"/>
    </row>
    <row r="119" spans="1:8" ht="15">
      <c r="A119" s="33" t="s">
        <v>28</v>
      </c>
      <c r="B119" s="20" t="str">
        <f>IF(A119="NEWCOD",IF(ISBLANK(G119),"renseigner le champ 'Nouveau taxon'",G119),VLOOKUP(A119,'Ref Taxo'!A:B,2,FALSE))</f>
        <v>Agrostis stolonifera</v>
      </c>
      <c r="C119" s="21">
        <f>IF(A119="NEWCOD",IF(ISBLANK(H119),"NoCod",H119),VLOOKUP(A119,'Ref Taxo'!A:D,4,FALSE))</f>
        <v>1543</v>
      </c>
      <c r="D119" s="34"/>
      <c r="E119" s="35">
        <v>0.01</v>
      </c>
      <c r="F119" s="35" t="s">
        <v>2290</v>
      </c>
      <c r="G119" s="79"/>
      <c r="H119" s="80"/>
    </row>
    <row r="120" spans="1:8" ht="15">
      <c r="A120" s="33" t="s">
        <v>806</v>
      </c>
      <c r="B120" s="20" t="str">
        <f>IF(A120="NEWCOD",IF(ISBLANK(G120),"renseigner le champ 'Nouveau taxon'",G120),VLOOKUP(A120,'Ref Taxo'!A:B,2,FALSE))</f>
        <v>Glyceria notata</v>
      </c>
      <c r="C120" s="21">
        <f>IF(A120="NEWCOD",IF(ISBLANK(H120),"NoCod",H120),VLOOKUP(A120,'Ref Taxo'!A:D,4,FALSE))</f>
        <v>1566</v>
      </c>
      <c r="D120" s="34"/>
      <c r="E120" s="35">
        <v>0.01</v>
      </c>
      <c r="F120" s="35" t="s">
        <v>2290</v>
      </c>
      <c r="G120" s="79"/>
      <c r="H120" s="80"/>
    </row>
    <row r="121" spans="1:8" ht="15">
      <c r="A121" s="33" t="s">
        <v>922</v>
      </c>
      <c r="B121" s="20" t="str">
        <f>IF(A121="NEWCOD",IF(ISBLANK(G121),"renseigner le champ 'Nouveau taxon'",G121),VLOOKUP(A121,'Ref Taxo'!A:B,2,FALSE))</f>
        <v>Iris pseudacorus</v>
      </c>
      <c r="C121" s="21">
        <f>IF(A121="NEWCOD",IF(ISBLANK(H121),"NoCod",H121),VLOOKUP(A121,'Ref Taxo'!A:D,4,FALSE))</f>
        <v>1601</v>
      </c>
      <c r="D121" s="34"/>
      <c r="E121" s="35">
        <v>1</v>
      </c>
      <c r="F121" s="35" t="s">
        <v>2290</v>
      </c>
      <c r="G121" s="79"/>
      <c r="H121" s="80"/>
    </row>
    <row r="122" spans="1:8" ht="15">
      <c r="A122" s="33" t="s">
        <v>1087</v>
      </c>
      <c r="B122" s="20" t="str">
        <f>IF(A122="NEWCOD",IF(ISBLANK(G122),"renseigner le champ 'Nouveau taxon'",G122),VLOOKUP(A122,'Ref Taxo'!A:B,2,FALSE))</f>
        <v>Lycopus europaeus</v>
      </c>
      <c r="C122" s="21">
        <f>IF(A122="NEWCOD",IF(ISBLANK(H122),"NoCod",H122),VLOOKUP(A122,'Ref Taxo'!A:D,4,FALSE))</f>
        <v>1789</v>
      </c>
      <c r="D122" s="34">
        <v>0.01</v>
      </c>
      <c r="E122" s="35"/>
      <c r="F122" s="35" t="s">
        <v>2290</v>
      </c>
      <c r="G122" s="79"/>
      <c r="H122" s="80"/>
    </row>
    <row r="123" spans="1:8" ht="15">
      <c r="A123" s="33" t="s">
        <v>1132</v>
      </c>
      <c r="B123" s="20" t="str">
        <f>IF(A123="NEWCOD",IF(ISBLANK(G123),"renseigner le champ 'Nouveau taxon'",G123),VLOOKUP(A123,'Ref Taxo'!A:B,2,FALSE))</f>
        <v>Mentha aquatica</v>
      </c>
      <c r="C123" s="21">
        <f>IF(A123="NEWCOD",IF(ISBLANK(H123),"NoCod",H123),VLOOKUP(A123,'Ref Taxo'!A:D,4,FALSE))</f>
        <v>1791</v>
      </c>
      <c r="D123" s="34">
        <v>0.01</v>
      </c>
      <c r="E123" s="35">
        <v>0.01</v>
      </c>
      <c r="F123" s="35" t="s">
        <v>2290</v>
      </c>
      <c r="G123" s="79"/>
      <c r="H123" s="80"/>
    </row>
    <row r="124" spans="1:8" ht="15">
      <c r="A124" s="33" t="s">
        <v>1136</v>
      </c>
      <c r="B124" s="20" t="str">
        <f>IF(A124="NEWCOD",IF(ISBLANK(G124),"renseigner le champ 'Nouveau taxon'",G124),VLOOKUP(A124,'Ref Taxo'!A:B,2,FALSE))</f>
        <v>Mentha longifolia</v>
      </c>
      <c r="C124" s="21">
        <f>IF(A124="NEWCOD",IF(ISBLANK(H124),"NoCod",H124),VLOOKUP(A124,'Ref Taxo'!A:D,4,FALSE))</f>
        <v>19856</v>
      </c>
      <c r="D124" s="34">
        <v>0.01</v>
      </c>
      <c r="E124" s="35">
        <v>0.05</v>
      </c>
      <c r="F124" s="35" t="s">
        <v>2290</v>
      </c>
      <c r="G124" s="79"/>
      <c r="H124" s="80"/>
    </row>
    <row r="125" spans="1:8" ht="15">
      <c r="A125" s="33" t="s">
        <v>1234</v>
      </c>
      <c r="B125" s="20" t="str">
        <f>IF(A125="NEWCOD",IF(ISBLANK(G125),"renseigner le champ 'Nouveau taxon'",G125),VLOOKUP(A125,'Ref Taxo'!A:B,2,FALSE))</f>
        <v>Nasturtium officinale</v>
      </c>
      <c r="C125" s="21">
        <f>IF(A125="NEWCOD",IF(ISBLANK(H125),"NoCod",H125),VLOOKUP(A125,'Ref Taxo'!A:D,4,FALSE))</f>
        <v>1763</v>
      </c>
      <c r="D125" s="34">
        <v>0.01</v>
      </c>
      <c r="E125" s="35">
        <v>1</v>
      </c>
      <c r="F125" s="35" t="s">
        <v>2290</v>
      </c>
      <c r="G125" s="79"/>
      <c r="H125" s="80"/>
    </row>
    <row r="126" spans="1:8" ht="15">
      <c r="A126" s="33" t="s">
        <v>1366</v>
      </c>
      <c r="B126" s="20" t="str">
        <f>IF(A126="NEWCOD",IF(ISBLANK(G126),"renseigner le champ 'Nouveau taxon'",G126),VLOOKUP(A126,'Ref Taxo'!A:B,2,FALSE))</f>
        <v>Phalaris arundinacea</v>
      </c>
      <c r="C126" s="21">
        <f>IF(A126="NEWCOD",IF(ISBLANK(H126),"NoCod",H126),VLOOKUP(A126,'Ref Taxo'!A:D,4,FALSE))</f>
        <v>1577</v>
      </c>
      <c r="D126" s="34">
        <v>0.01</v>
      </c>
      <c r="E126" s="35">
        <v>0.01</v>
      </c>
      <c r="F126" s="35" t="s">
        <v>2290</v>
      </c>
      <c r="G126" s="79"/>
      <c r="H126" s="80"/>
    </row>
    <row r="127" spans="1:8" ht="15">
      <c r="A127" s="33" t="s">
        <v>2010</v>
      </c>
      <c r="B127" s="20" t="str">
        <f>IF(A127="NEWCOD",IF(ISBLANK(G127),"renseigner le champ 'Nouveau taxon'",G127),VLOOKUP(A127,'Ref Taxo'!A:B,2,FALSE))</f>
        <v>Veronica anagallis-aquatica</v>
      </c>
      <c r="C127" s="21">
        <f>IF(A127="NEWCOD",IF(ISBLANK(H127),"NoCod",H127),VLOOKUP(A127,'Ref Taxo'!A:D,4,FALSE))</f>
        <v>1955</v>
      </c>
      <c r="D127" s="34"/>
      <c r="E127" s="35">
        <v>0.01</v>
      </c>
      <c r="F127" s="35" t="s">
        <v>2290</v>
      </c>
      <c r="G127" s="79"/>
      <c r="H127" s="80"/>
    </row>
    <row r="128" spans="1:8" ht="15">
      <c r="A128" s="33" t="s">
        <v>2013</v>
      </c>
      <c r="B128" s="20" t="str">
        <f>IF(A128="NEWCOD",IF(ISBLANK(G128),"renseigner le champ 'Nouveau taxon'",G128),VLOOKUP(A128,'Ref Taxo'!A:B,2,FALSE))</f>
        <v>Veronica beccabunga</v>
      </c>
      <c r="C128" s="21">
        <f>IF(A128="NEWCOD",IF(ISBLANK(H128),"NoCod",H128),VLOOKUP(A128,'Ref Taxo'!A:D,4,FALSE))</f>
        <v>1957</v>
      </c>
      <c r="D128" s="34"/>
      <c r="E128" s="35">
        <v>0.01</v>
      </c>
      <c r="F128" s="35" t="s">
        <v>2290</v>
      </c>
      <c r="G128" s="79"/>
      <c r="H128" s="80"/>
    </row>
    <row r="129" spans="1:8" ht="15">
      <c r="A129" s="33" t="s">
        <v>273</v>
      </c>
      <c r="B129" s="20" t="str">
        <f>IF(A129="NEWCOD",IF(ISBLANK(G129),"renseigner le champ 'Nouveau taxon'",G129),VLOOKUP(A129,'Ref Taxo'!A:B,2,FALSE))</f>
        <v>Cardamine raphanifolia</v>
      </c>
      <c r="C129" s="21">
        <f>IF(A129="NEWCOD",IF(ISBLANK(H129),"NoCod",H129),VLOOKUP(A129,'Ref Taxo'!A:D,4,FALSE))</f>
        <v>31520</v>
      </c>
      <c r="D129" s="34">
        <v>0.01</v>
      </c>
      <c r="E129" s="35">
        <v>0.01</v>
      </c>
      <c r="F129" s="35" t="s">
        <v>2290</v>
      </c>
      <c r="G129" s="79"/>
      <c r="H129" s="80"/>
    </row>
    <row r="130" spans="1:8" ht="15">
      <c r="A130" s="33" t="s">
        <v>329</v>
      </c>
      <c r="B130" s="20" t="str">
        <f>IF(A130="NEWCOD",IF(ISBLANK(G130),"renseigner le champ 'Nouveau taxon'",G130),VLOOKUP(A130,'Ref Taxo'!A:B,2,FALSE))</f>
        <v>Carex pendula</v>
      </c>
      <c r="C130" s="21">
        <f>IF(A130="NEWCOD",IF(ISBLANK(H130),"NoCod",H130),VLOOKUP(A130,'Ref Taxo'!A:D,4,FALSE))</f>
        <v>1485</v>
      </c>
      <c r="D130" s="34"/>
      <c r="E130" s="35">
        <v>0.5</v>
      </c>
      <c r="F130" s="35" t="s">
        <v>2290</v>
      </c>
      <c r="G130" s="79"/>
      <c r="H130" s="80"/>
    </row>
    <row r="131" spans="1:8" ht="15">
      <c r="A131" s="33" t="s">
        <v>644</v>
      </c>
      <c r="B131" s="20" t="str">
        <f>IF(A131="NEWCOD",IF(ISBLANK(G131),"renseigner le champ 'Nouveau taxon'",G131),VLOOKUP(A131,'Ref Taxo'!A:B,2,FALSE))</f>
        <v>Epilobium hirsutum</v>
      </c>
      <c r="C131" s="21">
        <f>IF(A131="NEWCOD",IF(ISBLANK(H131),"NoCod",H131),VLOOKUP(A131,'Ref Taxo'!A:D,4,FALSE))</f>
        <v>1846</v>
      </c>
      <c r="D131" s="34"/>
      <c r="E131" s="35">
        <v>0.02</v>
      </c>
      <c r="F131" s="35" t="s">
        <v>2290</v>
      </c>
      <c r="G131" s="79"/>
      <c r="H131" s="80"/>
    </row>
    <row r="132" spans="1:8" ht="15">
      <c r="A132" s="33" t="s">
        <v>913</v>
      </c>
      <c r="B132" s="20" t="str">
        <f>IF(A132="NEWCOD",IF(ISBLANK(G132),"renseigner le champ 'Nouveau taxon'",G132),VLOOKUP(A132,'Ref Taxo'!A:B,2,FALSE))</f>
        <v>Impatiens glandulifera</v>
      </c>
      <c r="C132" s="21">
        <f>IF(A132="NEWCOD",IF(ISBLANK(H132),"NoCod",H132),VLOOKUP(A132,'Ref Taxo'!A:D,4,FALSE))</f>
        <v>1686</v>
      </c>
      <c r="D132" s="34">
        <v>0.01</v>
      </c>
      <c r="E132" s="35"/>
      <c r="F132" s="35" t="s">
        <v>2290</v>
      </c>
      <c r="G132" s="79"/>
      <c r="H132" s="80"/>
    </row>
    <row r="133" spans="1:8" ht="15">
      <c r="A133" s="33" t="s">
        <v>1350</v>
      </c>
      <c r="B133" s="20" t="str">
        <f>IF(A133="NEWCOD",IF(ISBLANK(G133),"renseigner le champ 'Nouveau taxon'",G133),VLOOKUP(A133,'Ref Taxo'!A:B,2,FALSE))</f>
        <v>Persicaria maculosa</v>
      </c>
      <c r="C133" s="21">
        <f>IF(A133="NEWCOD",IF(ISBLANK(H133),"NoCod",H133),VLOOKUP(A133,'Ref Taxo'!A:D,4,FALSE))</f>
        <v>30056</v>
      </c>
      <c r="D133" s="34"/>
      <c r="E133" s="35">
        <v>0.01</v>
      </c>
      <c r="F133" s="35" t="s">
        <v>2290</v>
      </c>
      <c r="G133" s="79"/>
      <c r="H133" s="80"/>
    </row>
    <row r="134" spans="1:8" ht="15">
      <c r="A134" s="33" t="s">
        <v>1807</v>
      </c>
      <c r="B134" s="20" t="str">
        <f>IF(A134="NEWCOD",IF(ISBLANK(G134),"renseigner le champ 'Nouveau taxon'",G134),VLOOKUP(A134,'Ref Taxo'!A:B,2,FALSE))</f>
        <v>Scrophularia auriculata</v>
      </c>
      <c r="C134" s="21">
        <f>IF(A134="NEWCOD",IF(ISBLANK(H134),"NoCod",H134),VLOOKUP(A134,'Ref Taxo'!A:D,4,FALSE))</f>
        <v>1950</v>
      </c>
      <c r="D134" s="34"/>
      <c r="E134" s="35">
        <v>0.01</v>
      </c>
      <c r="F134" s="35" t="s">
        <v>2290</v>
      </c>
      <c r="G134" s="79"/>
      <c r="H134" s="80"/>
    </row>
    <row r="135" spans="1:8" ht="15">
      <c r="A135" s="33" t="s">
        <v>1961</v>
      </c>
      <c r="B135" s="20" t="str">
        <f>IF(A135="NEWCOD",IF(ISBLANK(G135),"renseigner le champ 'Nouveau taxon'",G135),VLOOKUP(A135,'Ref Taxo'!A:B,2,FALSE))</f>
        <v>Tussilago farfara</v>
      </c>
      <c r="C135" s="21">
        <f>IF(A135="NEWCOD",IF(ISBLANK(H135),"NoCod",H135),VLOOKUP(A135,'Ref Taxo'!A:D,4,FALSE))</f>
        <v>1755</v>
      </c>
      <c r="D135" s="34"/>
      <c r="E135" s="35">
        <v>0.01</v>
      </c>
      <c r="F135" s="35" t="s">
        <v>2290</v>
      </c>
      <c r="G135" s="79"/>
      <c r="H135" s="80"/>
    </row>
    <row r="136" spans="1:8" ht="15">
      <c r="A136" s="33" t="s">
        <v>262</v>
      </c>
      <c r="B136" s="20" t="str">
        <f>IF(A136="NEWCOD",IF(ISBLANK(G136),"renseigner le champ 'Nouveau taxon'",G136),VLOOKUP(A136,'Ref Taxo'!A:B,2,FALSE))</f>
        <v>Calystegia sepium</v>
      </c>
      <c r="C136" s="21">
        <f>IF(A136="NEWCOD",IF(ISBLANK(H136),"NoCod",H136),VLOOKUP(A136,'Ref Taxo'!A:D,4,FALSE))</f>
        <v>1731</v>
      </c>
      <c r="D136" s="34">
        <v>0.01</v>
      </c>
      <c r="E136" s="35"/>
      <c r="F136" s="35" t="s">
        <v>2290</v>
      </c>
      <c r="G136" s="79"/>
      <c r="H136" s="80"/>
    </row>
    <row r="137" spans="1:8" ht="15">
      <c r="A137" s="33" t="s">
        <v>708</v>
      </c>
      <c r="B137" s="20" t="str">
        <f>IF(A137="NEWCOD",IF(ISBLANK(G137),"renseigner le champ 'Nouveau taxon'",G137),VLOOKUP(A137,'Ref Taxo'!A:B,2,FALSE))</f>
        <v>Festuca arundinacea</v>
      </c>
      <c r="C137" s="21">
        <f>IF(A137="NEWCOD",IF(ISBLANK(H137),"NoCod",H137),VLOOKUP(A137,'Ref Taxo'!A:D,4,FALSE))</f>
        <v>19659</v>
      </c>
      <c r="D137" s="34"/>
      <c r="E137" s="35">
        <v>0.01</v>
      </c>
      <c r="F137" s="35" t="s">
        <v>2290</v>
      </c>
      <c r="G137" s="79"/>
      <c r="H137" s="80"/>
    </row>
    <row r="138" spans="1:8" ht="15">
      <c r="A138" s="33" t="s">
        <v>1556</v>
      </c>
      <c r="B138" s="20" t="str">
        <f>IF(A138="NEWCOD",IF(ISBLANK(G138),"renseigner le champ 'Nouveau taxon'",G138),VLOOKUP(A138,'Ref Taxo'!A:B,2,FALSE))</f>
        <v>Potentilla reptans</v>
      </c>
      <c r="C138" s="21">
        <f>IF(A138="NEWCOD",IF(ISBLANK(H138),"NoCod",H138),VLOOKUP(A138,'Ref Taxo'!A:D,4,FALSE))</f>
        <v>29945</v>
      </c>
      <c r="D138" s="34"/>
      <c r="E138" s="35">
        <v>0.01</v>
      </c>
      <c r="F138" s="35" t="s">
        <v>2290</v>
      </c>
      <c r="G138" s="79"/>
      <c r="H138" s="80"/>
    </row>
    <row r="139" spans="1:8" ht="15">
      <c r="A139" s="33" t="s">
        <v>1616</v>
      </c>
      <c r="B139" s="20" t="str">
        <f>IF(A139="NEWCOD",IF(ISBLANK(G139),"renseigner le champ 'Nouveau taxon'",G139),VLOOKUP(A139,'Ref Taxo'!A:B,2,FALSE))</f>
        <v>Ranunculus repens</v>
      </c>
      <c r="C139" s="21">
        <f>IF(A139="NEWCOD",IF(ISBLANK(H139),"NoCod",H139),VLOOKUP(A139,'Ref Taxo'!A:D,4,FALSE))</f>
        <v>1910</v>
      </c>
      <c r="D139" s="34">
        <v>0.01</v>
      </c>
      <c r="E139" s="35"/>
      <c r="F139" s="35" t="s">
        <v>2290</v>
      </c>
      <c r="G139" s="79"/>
      <c r="H139" s="80"/>
    </row>
    <row r="140" spans="1:8" ht="15">
      <c r="A140" s="33" t="s">
        <v>827</v>
      </c>
      <c r="B140" s="20" t="str">
        <f>IF(A140="NEWCOD",IF(ISBLANK(G140),"renseigner le champ 'Nouveau taxon'",G140),VLOOKUP(A140,'Ref Taxo'!A:B,2,FALSE))</f>
        <v xml:space="preserve">Helosciadium nodiflorum </v>
      </c>
      <c r="C140" s="21">
        <f>IF(A140="NEWCOD",IF(ISBLANK(H140),"NoCod",H140),VLOOKUP(A140,'Ref Taxo'!A:D,4,FALSE))</f>
        <v>30053</v>
      </c>
      <c r="D140" s="34"/>
      <c r="E140" s="35">
        <v>0.05</v>
      </c>
      <c r="F140" s="35" t="s">
        <v>2290</v>
      </c>
      <c r="G140" s="79"/>
      <c r="H140" s="80"/>
    </row>
    <row r="141" spans="1:8" ht="15">
      <c r="A141" s="33" t="s">
        <v>1610</v>
      </c>
      <c r="B141" s="20" t="str">
        <f>IF(A141="NEWCOD",IF(ISBLANK(G141),"renseigner le champ 'Nouveau taxon'",G141),VLOOKUP(A141,'Ref Taxo'!A:B,2,FALSE))</f>
        <v>Ranunculus penicillatus</v>
      </c>
      <c r="C141" s="21">
        <f>IF(A141="NEWCOD",IF(ISBLANK(H141),"NoCod",H141),VLOOKUP(A141,'Ref Taxo'!A:D,4,FALSE))</f>
        <v>1909</v>
      </c>
      <c r="D141" s="34">
        <v>0.7</v>
      </c>
      <c r="E141" s="35">
        <v>0.5</v>
      </c>
      <c r="F141" s="35" t="s">
        <v>5303</v>
      </c>
      <c r="G141" s="79"/>
      <c r="H141" s="80"/>
    </row>
    <row r="142" spans="1:8" ht="15">
      <c r="A142" s="33" t="s">
        <v>661</v>
      </c>
      <c r="B142" s="20" t="str">
        <f>IF(A142="NEWCOD",IF(ISBLANK(G142),"renseigner le champ 'Nouveau taxon'",G142),VLOOKUP(A142,'Ref Taxo'!A:B,2,FALSE))</f>
        <v>Equisetum arvense</v>
      </c>
      <c r="C142" s="21">
        <f>IF(A142="NEWCOD",IF(ISBLANK(H142),"NoCod",H142),VLOOKUP(A142,'Ref Taxo'!A:D,4,FALSE))</f>
        <v>1384</v>
      </c>
      <c r="D142" s="34"/>
      <c r="E142" s="35">
        <v>0.02</v>
      </c>
      <c r="F142" s="35" t="s">
        <v>2290</v>
      </c>
      <c r="G142" s="79"/>
      <c r="H142" s="80"/>
    </row>
    <row r="143" spans="1:8" ht="15">
      <c r="A143" s="33" t="s">
        <v>676</v>
      </c>
      <c r="B143" s="20" t="str">
        <f>IF(A143="NEWCOD",IF(ISBLANK(G143),"renseigner le champ 'Nouveau taxon'",G143),VLOOKUP(A143,'Ref Taxo'!A:B,2,FALSE))</f>
        <v>Equisetum telmateia</v>
      </c>
      <c r="C143" s="21">
        <f>IF(A143="NEWCOD",IF(ISBLANK(H143),"NoCod",H143),VLOOKUP(A143,'Ref Taxo'!A:D,4,FALSE))</f>
        <v>29958</v>
      </c>
      <c r="D143" s="34"/>
      <c r="E143" s="35">
        <v>0.01</v>
      </c>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2020-09-04T10:03:15Z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