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<sst xmlns="http://schemas.openxmlformats.org/spreadsheetml/2006/main" count="6469" uniqueCount="5304">
  <si>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</si>
  <si>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</si>
  <si>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</si>
  <si>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</si>
  <si>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</si>
  <si>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</si>
  <si>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</si>
  <si>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</si>
  <si>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</si>
  <si>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</si>
  <si>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</si>
  <si>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</si>
  <si>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</si>
  <si>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</si>
  <si>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</si>
  <si>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</si>
  <si>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</si>
  <si>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</si>
  <si>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</si>
  <si>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</si>
  <si>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</si>
  <si>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</si>
  <si>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</si>
  <si>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</si>
  <si>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</si>
  <si>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</si>
  <si>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</si>
  <si>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</si>
  <si>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</si>
  <si>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</si>
  <si>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</si>
  <si>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</si>
  <si>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</si>
  <si>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</si>
  <si>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</si>
  <si>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</si>
  <si>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</si>
  <si>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</si>
  <si>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</si>
  <si>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</si>
  <si>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</si>
  <si>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</si>
  <si>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</si>
  <si>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</si>
  <si>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</si>
  <si>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</si>
  <si>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</si>
  <si>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</si>
  <si>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</si>
  <si>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</si>
  <si>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</si>
  <si>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</si>
  <si>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</si>
  <si>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</si>
  <si>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</si>
  <si>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</si>
  <si>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</si>
  <si>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</si>
  <si>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</si>
  <si>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</si>
  <si>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</si>
  <si>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</si>
  <si>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</si>
  <si>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</si>
  <si>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</si>
  <si>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</si>
  <si>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</si>
  <si>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</si>
  <si>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</si>
  <si>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</si>
  <si>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</si>
  <si>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</si>
  <si>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</si>
  <si>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</si>
  <si>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</si>
  <si>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</si>
  <si>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</si>
  <si>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</si>
  <si>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</si>
  <si>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</si>
  <si>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</si>
  <si>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</si>
  <si>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</si>
  <si>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</si>
  <si>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</si>
  <si>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</si>
  <si>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</si>
  <si>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</si>
  <si>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</si>
  <si>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</si>
  <si>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</si>
  <si>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</si>
  <si>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</si>
  <si>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</si>
  <si>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</si>
  <si>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</si>
  <si>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</si>
  <si>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</si>
  <si>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</si>
  <si>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</si>
  <si>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</si>
  <si>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</si>
  <si>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</si>
  <si>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</si>
  <si>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</si>
  <si>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</si>
  <si>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</si>
  <si>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</si>
  <si>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</si>
  <si>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</si>
  <si>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</si>
  <si>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</si>
  <si>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</si>
  <si>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</si>
  <si>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</si>
  <si>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</si>
  <si>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</si>
  <si>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</si>
  <si>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</si>
  <si>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</si>
  <si>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</si>
  <si>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</si>
  <si>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</si>
  <si>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</si>
  <si>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</si>
  <si>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</si>
  <si>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</si>
  <si>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</si>
  <si>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</si>
  <si>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</si>
  <si>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</si>
  <si>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</si>
  <si>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</si>
  <si>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</si>
  <si>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</si>
  <si>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</si>
  <si>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</si>
  <si>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</si>
  <si>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</si>
  <si>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</si>
  <si>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</si>
  <si>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</si>
  <si>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</si>
  <si>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</si>
  <si>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</si>
  <si>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</si>
  <si>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</si>
  <si>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</si>
  <si>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</si>
  <si>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</si>
  <si>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</si>
  <si>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</si>
  <si>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</si>
  <si>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</si>
  <si>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</si>
  <si>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</si>
  <si>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</si>
  <si>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</si>
  <si>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</si>
  <si>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</si>
  <si>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</si>
  <si>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</si>
  <si>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</si>
  <si>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</si>
  <si>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</si>
  <si>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</si>
  <si>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</si>
  <si>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</si>
  <si>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</si>
  <si>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</si>
  <si>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</si>
  <si>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</si>
  <si>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</si>
  <si>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</si>
  <si>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</si>
  <si>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</si>
  <si>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</si>
  <si>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</si>
  <si>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</si>
  <si>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</si>
  <si>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</si>
  <si>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</si>
  <si>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</si>
  <si>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</si>
  <si>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</si>
  <si>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</si>
  <si>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</si>
  <si>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</si>
  <si>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</si>
  <si>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</si>
  <si>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</si>
  <si>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</si>
  <si>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</si>
  <si>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</si>
  <si>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</si>
  <si>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</si>
  <si>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</si>
  <si>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</si>
  <si>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</si>
  <si>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</si>
  <si>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</si>
  <si>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</si>
  <si>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</si>
  <si>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</si>
  <si>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</si>
  <si>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</si>
  <si>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</si>
  <si>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</si>
  <si>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</si>
  <si>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</si>
  <si>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</si>
  <si>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</si>
  <si>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</si>
  <si>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</si>
  <si>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</si>
  <si>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</si>
  <si>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</si>
  <si>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</si>
  <si>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</si>
  <si>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</si>
  <si>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</si>
  <si>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</si>
  <si>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</si>
  <si>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</si>
  <si>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</si>
  <si>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</si>
  <si>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</si>
  <si>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</si>
  <si>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</si>
  <si>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</si>
  <si>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</si>
  <si>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</si>
  <si>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</si>
  <si>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</si>
  <si>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</si>
  <si>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</si>
  <si>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</si>
  <si>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</si>
  <si>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</si>
  <si>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</si>
  <si>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</si>
  <si>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</si>
  <si>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</si>
  <si>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</si>
  <si>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</si>
  <si>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</si>
  <si>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</si>
  <si>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</si>
  <si>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</si>
  <si>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</si>
  <si>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</si>
  <si>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</si>
  <si>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</si>
  <si>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</si>
  <si>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</si>
  <si>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</si>
  <si>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</si>
  <si>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</si>
  <si>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</si>
  <si>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</si>
  <si>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</si>
  <si>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</si>
  <si>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</si>
  <si>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</si>
  <si>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</si>
  <si>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</si>
  <si>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</si>
  <si>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</si>
  <si>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</si>
  <si>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</si>
  <si>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</si>
  <si>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</si>
  <si>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</si>
  <si>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</si>
  <si>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</si>
  <si>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</si>
  <si>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</si>
  <si>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</si>
  <si>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</si>
  <si>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</si>
  <si>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</si>
  <si>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</si>
  <si>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</si>
  <si>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</si>
  <si>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</si>
  <si>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</si>
  <si>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</si>
  <si>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</si>
  <si>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</si>
  <si>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</si>
  <si>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</si>
  <si>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</si>
  <si>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</si>
  <si>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</si>
  <si>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</si>
  <si>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</si>
  <si>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</si>
  <si>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</si>
  <si>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</si>
  <si>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</si>
  <si>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</si>
  <si>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</si>
  <si>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</si>
  <si>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</si>
  <si>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</si>
  <si>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</si>
  <si>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</si>
  <si>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</si>
  <si>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</si>
  <si>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</si>
  <si>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</si>
  <si>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</si>
  <si>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</si>
  <si>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</si>
  <si>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</si>
  <si>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</si>
  <si>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</si>
  <si>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</si>
  <si>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</si>
  <si>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</si>
  <si>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</si>
  <si>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</si>
  <si>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</si>
  <si>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</si>
  <si>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</si>
  <si>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</si>
  <si>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</si>
  <si>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</si>
  <si>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</si>
  <si>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</si>
  <si>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</si>
  <si>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</si>
  <si>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</si>
  <si>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</si>
  <si>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</si>
  <si>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</si>
  <si>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</si>
  <si>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</si>
  <si>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</si>
  <si>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</si>
  <si>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</si>
  <si>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</si>
  <si>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</si>
  <si>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</si>
  <si>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</si>
  <si>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</si>
  <si>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</si>
  <si>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</si>
  <si>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</si>
  <si>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</si>
  <si>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</si>
  <si>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</si>
  <si>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</si>
  <si>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</si>
  <si>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</si>
  <si>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</si>
  <si>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</si>
  <si>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</si>
  <si>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</si>
  <si>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</si>
  <si>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</si>
  <si>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</si>
  <si>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</si>
  <si>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</si>
  <si>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</si>
  <si>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</si>
  <si>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</si>
  <si>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</si>
  <si>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</si>
  <si>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</si>
  <si>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</si>
  <si>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</si>
  <si>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</si>
  <si>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</si>
  <si>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</si>
  <si>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</si>
  <si>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</si>
  <si>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</si>
  <si>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</si>
  <si>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</si>
  <si>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</si>
  <si>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</si>
  <si>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</si>
  <si>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</si>
  <si>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</si>
  <si>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</si>
  <si>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</si>
  <si>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</si>
  <si>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</si>
  <si>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</si>
  <si>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</si>
  <si>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</si>
  <si>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</si>
  <si>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</si>
  <si>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</si>
  <si>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</si>
  <si>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</si>
  <si>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</si>
  <si>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</si>
  <si>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</si>
  <si>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</si>
  <si>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</si>
  <si>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</si>
  <si>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</si>
  <si>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</si>
  <si>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</si>
  <si>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</si>
  <si>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</si>
  <si>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</si>
  <si>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</si>
  <si>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</si>
  <si>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</si>
  <si>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</si>
  <si>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</si>
  <si>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</si>
  <si>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</si>
  <si>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</si>
  <si>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</si>
  <si>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</si>
  <si>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</si>
  <si>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</si>
  <si>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</si>
  <si>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</si>
  <si>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</si>
  <si>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</si>
  <si>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</si>
  <si>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</si>
  <si>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</si>
  <si>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</si>
  <si>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</si>
  <si>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</si>
  <si>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</si>
  <si>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</si>
  <si>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</si>
  <si>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</si>
  <si>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</si>
  <si>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</si>
  <si>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</si>
  <si>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</si>
  <si>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</si>
  <si>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</si>
  <si>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</si>
  <si>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</si>
  <si>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</si>
  <si>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</si>
  <si>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</si>
  <si>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</si>
  <si>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</si>
  <si>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</si>
  <si>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</si>
  <si>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</si>
  <si>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</si>
  <si>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</si>
  <si>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</si>
  <si>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</si>
  <si>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</si>
  <si>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</si>
  <si>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</si>
  <si>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</si>
  <si>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</si>
  <si>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</si>
  <si>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</si>
  <si>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</si>
  <si>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</si>
  <si>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</si>
  <si>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</si>
  <si>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</si>
  <si>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</si>
  <si>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</si>
  <si>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</si>
  <si>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</si>
  <si>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</si>
  <si>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</si>
  <si>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</si>
  <si>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</si>
  <si>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</si>
  <si>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</si>
  <si>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</si>
  <si>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</si>
  <si>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</si>
  <si>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</si>
  <si>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</si>
  <si>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</si>
  <si>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</si>
  <si>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</si>
  <si>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</si>
  <si>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</si>
  <si>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</si>
  <si>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</si>
  <si>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</si>
  <si>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</si>
  <si>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</si>
  <si>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</si>
  <si>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</si>
  <si>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</si>
  <si>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</si>
  <si>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</si>
  <si>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</si>
  <si>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</si>
  <si>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</si>
  <si>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</si>
  <si>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</si>
  <si>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</si>
  <si>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</si>
  <si>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</si>
  <si>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</si>
  <si>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</si>
  <si>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</si>
  <si>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</si>
  <si>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</si>
  <si>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</si>
  <si>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</si>
  <si>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</si>
  <si>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</si>
  <si>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</si>
  <si>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</si>
  <si>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</si>
  <si>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</si>
  <si>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</si>
  <si>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</si>
  <si>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</si>
  <si>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</si>
  <si>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</si>
  <si>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</si>
  <si>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</si>
  <si>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</si>
  <si>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</si>
  <si>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</si>
  <si>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</si>
  <si>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</si>
  <si>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</si>
  <si>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</si>
  <si>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</si>
  <si>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</si>
  <si>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</si>
  <si>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</si>
  <si>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</si>
  <si>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</si>
  <si>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</si>
  <si>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</si>
  <si>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</si>
  <si>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</si>
  <si>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</si>
  <si>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</si>
  <si>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</si>
  <si>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</si>
  <si>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</si>
  <si>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</si>
  <si>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</si>
  <si>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</si>
  <si>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</si>
  <si>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</si>
  <si>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</si>
  <si>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</si>
  <si>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</si>
  <si>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</si>
  <si>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</si>
  <si>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</si>
  <si>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</si>
  <si>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</si>
  <si>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</si>
  <si>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</si>
  <si>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</si>
  <si>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</si>
  <si>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</si>
  <si>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</si>
  <si>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</si>
  <si>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</si>
  <si>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</si>
  <si>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</si>
  <si>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</si>
  <si>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</si>
  <si>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</si>
  <si>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</si>
  <si>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</si>
  <si>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</si>
  <si>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</si>
  <si>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</si>
  <si>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</si>
  <si>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</si>
  <si>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</si>
  <si>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</si>
  <si>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</si>
  <si>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</si>
  <si>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</si>
  <si>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</si>
  <si>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</si>
  <si>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</si>
  <si>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</si>
  <si>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</si>
  <si>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</si>
  <si>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</si>
  <si>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</si>
  <si>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</si>
  <si>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</si>
  <si>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</si>
  <si>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</si>
  <si>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</si>
  <si>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</si>
  <si>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</si>
  <si>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</si>
  <si>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</si>
  <si>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</si>
  <si>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</si>
  <si>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</si>
  <si>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</si>
  <si>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</si>
  <si>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</si>
  <si>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</si>
  <si>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</si>
  <si>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</si>
  <si>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</si>
  <si>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</si>
  <si>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</si>
  <si>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</si>
  <si>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</si>
  <si>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</si>
  <si>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</si>
  <si>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</si>
  <si>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</si>
  <si>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</si>
  <si>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</si>
  <si>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</si>
  <si>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</si>
  <si>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</si>
  <si>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</si>
  <si>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</si>
  <si>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</si>
  <si>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</si>
  <si>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</si>
  <si>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</si>
  <si>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</si>
  <si>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</si>
  <si>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</si>
  <si>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</si>
  <si>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</si>
  <si>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</si>
  <si>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</si>
  <si>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</si>
  <si>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</si>
  <si>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</si>
  <si>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</si>
  <si>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</si>
  <si>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</si>
  <si>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</si>
  <si>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</si>
  <si>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</si>
  <si>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</si>
  <si>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</si>
  <si>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</si>
  <si>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</si>
  <si>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</si>
  <si>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</si>
  <si>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</si>
  <si>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</si>
  <si>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</si>
  <si>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</si>
  <si>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</si>
  <si>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</si>
  <si>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</si>
  <si>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</si>
  <si>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</si>
  <si>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</si>
  <si>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</si>
  <si>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</si>
  <si>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</si>
  <si>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</si>
  <si>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</si>
  <si>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</si>
  <si>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</si>
  <si>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</si>
  <si>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</si>
  <si>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</si>
  <si>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</si>
  <si>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</si>
  <si>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</si>
  <si>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</si>
  <si>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</si>
  <si>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</si>
  <si>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</si>
  <si>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</si>
  <si>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</si>
  <si>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</si>
  <si>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</si>
  <si>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</si>
  <si>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</si>
  <si>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</si>
  <si>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</si>
  <si>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</si>
  <si>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</si>
  <si>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</si>
  <si>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</si>
  <si>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</si>
  <si>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</si>
  <si>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</si>
  <si>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</si>
  <si>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</si>
  <si>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</si>
  <si>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</si>
  <si>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</si>
  <si>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</si>
  <si>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</si>
  <si>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</si>
  <si>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</si>
  <si>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</si>
  <si>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</si>
  <si>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</si>
  <si>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</si>
  <si>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</si>
  <si>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</si>
  <si>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</si>
  <si>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</si>
  <si>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</si>
  <si>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</si>
  <si>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</si>
  <si>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</si>
  <si>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</si>
  <si>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</si>
  <si>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</si>
  <si>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</si>
  <si>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</si>
  <si>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</si>
  <si>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</si>
  <si>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</si>
  <si>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</si>
  <si>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</si>
  <si>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</si>
  <si>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</si>
  <si>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</si>
  <si>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</si>
  <si>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</si>
  <si>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</si>
  <si>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</si>
  <si>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</si>
  <si>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</si>
  <si>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</si>
  <si>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</si>
  <si>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</si>
  <si>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</si>
  <si>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</si>
  <si>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</si>
  <si>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</si>
  <si>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</si>
  <si>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</si>
  <si>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</si>
  <si>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</si>
  <si>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</si>
  <si>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</si>
  <si>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</si>
  <si>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</si>
  <si>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</si>
  <si>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</si>
  <si>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</si>
  <si>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</si>
  <si>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</si>
  <si>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</si>
  <si>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</si>
  <si>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</si>
  <si>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</si>
  <si>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</si>
  <si>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</si>
  <si>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</si>
  <si>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</si>
  <si>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</si>
  <si>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</si>
  <si>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</si>
  <si>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</si>
  <si>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</si>
  <si>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</si>
  <si>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</si>
  <si>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</si>
  <si>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</si>
  <si>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</si>
  <si>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</si>
  <si>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</si>
  <si>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</si>
  <si>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</si>
  <si>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</si>
  <si>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</si>
  <si>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</si>
  <si>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</si>
  <si>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</si>
  <si>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</si>
  <si>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</si>
  <si>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</si>
  <si>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</si>
  <si>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</si>
  <si>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</si>
  <si>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</si>
  <si>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</si>
  <si>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</si>
  <si>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</si>
  <si>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</si>
  <si>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</si>
  <si>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</si>
  <si>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</si>
  <si>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</si>
  <si>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</si>
  <si>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</si>
  <si>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</si>
  <si>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</si>
  <si>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</si>
  <si>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</si>
  <si>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</si>
  <si>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</si>
  <si>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</si>
  <si>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</si>
  <si>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</si>
  <si>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</si>
  <si>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</si>
  <si>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</si>
  <si>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</si>
  <si>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</si>
  <si>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</si>
  <si>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</si>
  <si>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</si>
  <si>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</si>
  <si>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</si>
  <si>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</si>
  <si>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</si>
  <si>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</si>
  <si>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</si>
  <si>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</si>
  <si>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</si>
  <si>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</si>
  <si>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</si>
  <si>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</si>
  <si>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</si>
  <si>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</si>
  <si>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</si>
  <si>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</si>
  <si>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</si>
  <si>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</si>
  <si>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</si>
  <si>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</si>
  <si>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</si>
  <si>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</si>
  <si>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</si>
  <si>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</si>
  <si>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</si>
  <si>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</si>
  <si>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</si>
  <si>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</si>
  <si>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</si>
  <si>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</si>
  <si>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</si>
  <si>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</si>
  <si>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</si>
  <si>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</si>
  <si>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</si>
  <si>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</si>
  <si>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</si>
  <si>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</si>
  <si>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</si>
  <si>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</si>
  <si>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</si>
  <si>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</si>
  <si>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</si>
  <si>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</si>
  <si>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</si>
  <si>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</si>
  <si>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</si>
  <si>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</si>
  <si>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</si>
  <si>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</si>
  <si>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</si>
  <si>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</si>
  <si>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</si>
  <si>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</si>
  <si>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</si>
  <si>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</si>
  <si>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</si>
  <si>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</si>
  <si>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</si>
  <si>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</si>
  <si>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</si>
  <si>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</si>
  <si>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</si>
  <si>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</si>
  <si>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</si>
  <si>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</si>
  <si>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</si>
  <si>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</si>
  <si>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</si>
  <si>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</si>
  <si>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</si>
  <si>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</si>
  <si>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</si>
  <si>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</si>
  <si>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</si>
  <si>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</si>
  <si>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</si>
  <si>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</si>
  <si>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</si>
  <si>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</si>
  <si>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</si>
  <si>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</si>
  <si>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</si>
  <si>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</si>
  <si>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</si>
  <si>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</si>
  <si>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</si>
  <si>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</si>
  <si>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</si>
  <si>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</si>
  <si>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</si>
  <si>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</si>
  <si>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</si>
  <si>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</si>
  <si>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</si>
  <si>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</si>
  <si>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</si>
  <si>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</si>
  <si>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</si>
  <si>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</si>
  <si>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</si>
  <si>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</si>
  <si>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</si>
  <si>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</si>
  <si>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</si>
  <si>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</si>
  <si>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</si>
  <si>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</si>
  <si>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</si>
  <si>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</si>
  <si>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</si>
  <si>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</si>
  <si>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</si>
  <si>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</si>
  <si>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</si>
  <si>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</si>
  <si>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</si>
  <si>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</si>
  <si>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</si>
  <si>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</si>
  <si>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</si>
  <si>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</si>
  <si>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</si>
  <si>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</si>
  <si>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</si>
  <si>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</si>
  <si>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</si>
  <si>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</si>
  <si>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</si>
  <si>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</si>
  <si>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</si>
  <si>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</si>
  <si>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</si>
  <si>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</si>
  <si>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</si>
  <si>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</si>
  <si>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</si>
  <si>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</si>
  <si>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</si>
  <si>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</si>
  <si>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</si>
  <si>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</si>
  <si>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</si>
  <si>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</si>
  <si>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</si>
  <si>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</si>
  <si>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</si>
  <si>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</si>
  <si>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</si>
  <si>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</si>
  <si>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</si>
  <si>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</si>
  <si>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</si>
  <si>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</si>
  <si>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</si>
  <si>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</si>
  <si>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</si>
  <si>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</si>
  <si>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</si>
  <si>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</si>
  <si>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</si>
  <si>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</si>
  <si>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</si>
  <si>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</si>
  <si>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</si>
  <si>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</si>
  <si>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</si>
  <si>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</si>
  <si>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</si>
  <si>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</si>
  <si>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</si>
  <si>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</si>
  <si>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</si>
  <si>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</si>
  <si>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</si>
  <si>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</si>
  <si>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</si>
  <si>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</si>
  <si>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</si>
  <si>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</si>
  <si>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</si>
  <si>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</si>
  <si>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</si>
  <si>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</si>
  <si>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</si>
  <si>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</si>
  <si>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</si>
  <si>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</si>
  <si>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</si>
  <si>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</si>
  <si>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</si>
  <si>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</si>
  <si>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</si>
  <si>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</si>
  <si>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</si>
  <si>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</si>
  <si>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</si>
  <si>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</si>
  <si>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</si>
  <si>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</si>
  <si>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</si>
  <si>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</si>
  <si>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</si>
  <si>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</si>
  <si>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</si>
  <si>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</si>
  <si>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</si>
  <si>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</si>
  <si>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</si>
  <si>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</si>
  <si>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</si>
  <si>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</si>
  <si>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</si>
  <si>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</si>
  <si>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</si>
  <si>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</si>
  <si>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</si>
  <si>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</si>
  <si>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</si>
  <si>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</si>
  <si>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</si>
  <si>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</si>
  <si>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</si>
  <si>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</si>
  <si>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</si>
  <si>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</si>
  <si>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</si>
  <si>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</si>
  <si>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</si>
  <si>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</si>
  <si>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</si>
  <si>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</si>
  <si>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</si>
  <si>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</si>
  <si>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</si>
  <si>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</si>
  <si>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</si>
  <si>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</si>
  <si>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</si>
  <si>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</si>
  <si>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</si>
  <si>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</si>
  <si>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</si>
  <si>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</si>
  <si>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</si>
  <si>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</si>
  <si>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</si>
  <si>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</si>
  <si>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</si>
  <si>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</si>
  <si>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</si>
  <si>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</si>
  <si>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</si>
  <si>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</si>
  <si>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</si>
  <si>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</si>
  <si>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</si>
  <si>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</si>
  <si>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</si>
  <si>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</si>
  <si>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</si>
  <si>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</si>
  <si>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</si>
  <si>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</si>
  <si>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</si>
  <si>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</si>
  <si>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</si>
  <si>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</si>
  <si>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</si>
  <si>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</si>
  <si>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</si>
  <si>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</si>
  <si>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</si>
  <si>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</si>
  <si>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</si>
  <si>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</si>
  <si>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</si>
  <si>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</si>
  <si>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</si>
  <si>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</si>
  <si>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</si>
  <si>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</si>
  <si>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</si>
  <si>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</si>
  <si>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</si>
  <si>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</si>
  <si>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</si>
  <si>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</si>
  <si>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</si>
  <si>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</si>
  <si>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</si>
  <si>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</si>
  <si>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</si>
  <si>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</si>
  <si>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</si>
  <si>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</si>
  <si>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</si>
  <si>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</si>
  <si>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</si>
  <si>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</si>
  <si>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</si>
  <si>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</si>
  <si>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</si>
  <si>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</si>
  <si>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</si>
  <si>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</si>
  <si>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</si>
  <si>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</si>
  <si>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</si>
  <si>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</si>
  <si>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</si>
  <si>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</si>
  <si>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</si>
  <si>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</si>
  <si>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</si>
  <si>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</si>
  <si>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</si>
  <si>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</si>
  <si>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</si>
  <si>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</si>
  <si>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</si>
  <si>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</si>
  <si>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</si>
  <si>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</si>
  <si>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</si>
  <si>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</si>
  <si>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</si>
  <si>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</si>
  <si>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</si>
  <si>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</si>
  <si>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</si>
  <si>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</si>
  <si>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</si>
  <si>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</si>
  <si>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</si>
  <si>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</si>
  <si>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</si>
  <si>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</si>
  <si>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</si>
  <si>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</si>
  <si>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</si>
  <si>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</si>
  <si>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</si>
  <si>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</si>
  <si>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</si>
  <si>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</si>
  <si>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</si>
  <si>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</si>
  <si>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</si>
  <si>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</si>
  <si>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</si>
  <si>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</si>
  <si>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</si>
  <si>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</si>
  <si>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</si>
  <si>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</si>
  <si>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</si>
  <si>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</si>
  <si>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</si>
  <si>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</si>
  <si>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</si>
  <si>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</si>
  <si>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</si>
  <si>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</si>
  <si>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</si>
  <si>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</si>
  <si>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</si>
  <si>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</si>
  <si>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</si>
  <si>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</si>
  <si>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</si>
  <si>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</si>
  <si>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</si>
  <si>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</si>
  <si>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</si>
  <si>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</si>
  <si>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</si>
  <si>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</si>
  <si>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</si>
  <si>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</si>
  <si>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</si>
  <si>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</si>
  <si>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</si>
  <si>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</si>
  <si>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</si>
  <si>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</si>
  <si>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</si>
  <si>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</si>
  <si>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</si>
  <si>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</si>
  <si>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</si>
  <si>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</si>
  <si>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</si>
  <si>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</si>
  <si>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</si>
  <si>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</si>
  <si>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</si>
  <si>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</si>
  <si>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</si>
  <si>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</si>
  <si>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</si>
  <si>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</si>
  <si>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</si>
  <si>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</si>
  <si>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</si>
  <si>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</si>
  <si>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</si>
  <si>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</si>
  <si>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</si>
  <si>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</si>
  <si>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</si>
  <si>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</si>
  <si>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</si>
  <si>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</si>
  <si>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</si>
  <si>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</si>
  <si>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</si>
  <si>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</si>
  <si>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</si>
  <si>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</si>
  <si>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</si>
  <si>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</si>
  <si>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</si>
  <si>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</si>
  <si>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</si>
  <si>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</si>
  <si>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</si>
  <si>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</si>
  <si>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</si>
  <si>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</si>
  <si>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</si>
  <si>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</si>
  <si>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</si>
  <si>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</si>
  <si>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</si>
  <si>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</si>
  <si>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</si>
  <si>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</si>
  <si>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</si>
  <si>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</si>
  <si>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</si>
  <si>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</si>
  <si>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</si>
  <si>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</si>
  <si>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</si>
  <si>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</si>
  <si>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</si>
  <si>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</si>
  <si>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</si>
  <si>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</si>
  <si>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</si>
  <si>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</si>
  <si>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</si>
  <si>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</si>
  <si>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</si>
  <si>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</si>
  <si>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</si>
  <si>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</si>
  <si>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</si>
  <si>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</si>
  <si>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</si>
  <si>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</si>
  <si>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</si>
  <si>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</si>
  <si>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</si>
  <si>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</si>
  <si>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</si>
  <si>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</si>
  <si>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</si>
  <si>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</si>
  <si>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</si>
  <si>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</si>
  <si>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</si>
  <si>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</si>
  <si>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</si>
  <si>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</si>
  <si>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</si>
  <si>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</si>
  <si>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</si>
  <si>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</si>
  <si>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</si>
  <si>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</si>
  <si>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</si>
  <si>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</si>
  <si>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</si>
  <si>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</si>
  <si>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</si>
  <si>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</si>
  <si>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</si>
  <si>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</si>
  <si>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</si>
  <si>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</si>
  <si>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</si>
  <si>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</si>
  <si>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</si>
  <si>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</si>
  <si>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</si>
  <si>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</si>
  <si>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</si>
  <si>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</si>
  <si>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</si>
  <si>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</si>
  <si>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</si>
  <si>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</si>
  <si>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</si>
  <si>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</si>
  <si>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</si>
  <si>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</si>
  <si>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</si>
  <si>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</si>
  <si>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</si>
  <si>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</si>
  <si>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</si>
  <si>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</si>
  <si>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</si>
  <si>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</si>
  <si>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</si>
  <si>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</si>
  <si>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</si>
  <si>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</si>
  <si>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</si>
  <si>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</si>
  <si>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</si>
  <si>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</si>
  <si>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</si>
  <si>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</si>
  <si>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</si>
  <si>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</si>
  <si>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</si>
  <si>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</si>
  <si>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</si>
  <si>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</si>
  <si>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</si>
  <si>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</si>
  <si>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</si>
  <si>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</si>
  <si>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</si>
  <si>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</si>
  <si>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</si>
  <si>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</si>
  <si>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</si>
  <si>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</si>
  <si>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</si>
  <si>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</si>
  <si>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</si>
  <si>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</si>
  <si>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</si>
  <si>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</si>
  <si>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</si>
  <si>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</si>
  <si>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</si>
  <si>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</si>
  <si>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</si>
  <si>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</si>
  <si>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</si>
  <si>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</si>
  <si>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</si>
  <si>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</si>
  <si>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</si>
  <si>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</si>
  <si>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</si>
  <si>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</si>
  <si>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</si>
  <si>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</si>
  <si>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</si>
  <si>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</si>
  <si>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</si>
  <si>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</si>
  <si>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</si>
  <si>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</si>
  <si>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</si>
  <si>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</si>
  <si>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</si>
  <si>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</si>
  <si>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</si>
  <si>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</si>
  <si>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</si>
  <si>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</si>
  <si>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</si>
  <si>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</si>
  <si>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</si>
  <si>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</si>
  <si>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</si>
  <si>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</si>
  <si>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</si>
  <si>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</si>
  <si>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</si>
  <si>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</si>
  <si>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</si>
  <si>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</si>
  <si>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</si>
  <si>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</si>
  <si>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</si>
  <si>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</si>
  <si>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</si>
  <si>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</si>
  <si>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</si>
  <si>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</si>
  <si>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</si>
  <si>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</si>
  <si>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</si>
  <si>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</si>
  <si>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</si>
  <si>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</si>
  <si>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</si>
  <si>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</si>
  <si>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</si>
  <si>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</si>
  <si>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</si>
  <si>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</si>
  <si>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</si>
  <si>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</si>
  <si>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</si>
  <si>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</si>
  <si>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</si>
  <si>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</si>
  <si>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</si>
  <si>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</si>
  <si>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</si>
  <si>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</si>
  <si>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</si>
  <si>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</si>
  <si>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</si>
  <si>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</si>
  <si>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</si>
  <si>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</si>
  <si>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</si>
  <si>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</si>
  <si>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</si>
  <si>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</si>
  <si>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</si>
  <si>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</si>
  <si>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</si>
  <si>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</si>
  <si>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</si>
  <si>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</si>
  <si>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</si>
  <si>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</si>
  <si>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</si>
  <si>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</si>
  <si>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</si>
  <si>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</si>
  <si>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</si>
  <si>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</si>
  <si>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</si>
  <si>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</si>
  <si>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</si>
  <si>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</si>
  <si>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</si>
  <si>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</si>
  <si>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</si>
  <si>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</si>
  <si>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</si>
  <si>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</si>
  <si>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</si>
  <si>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</si>
  <si>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</si>
  <si>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</si>
  <si>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</si>
  <si>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</si>
  <si>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</si>
  <si>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</si>
  <si>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</si>
  <si>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</si>
  <si>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</si>
  <si>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</si>
  <si>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</si>
  <si>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</si>
  <si>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</si>
  <si>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</si>
  <si>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</si>
  <si>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</si>
  <si>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</si>
  <si>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</si>
  <si>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</si>
  <si>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</si>
  <si>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</si>
  <si>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</si>
  <si>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</si>
  <si>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</si>
  <si>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</si>
  <si>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</si>
  <si>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</si>
  <si>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</si>
  <si>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</si>
  <si>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</si>
  <si>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</si>
  <si>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</si>
  <si>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</si>
  <si>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</si>
  <si>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</si>
  <si>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</si>
  <si>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</si>
  <si>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</si>
  <si>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</si>
  <si>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</si>
  <si>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</si>
  <si>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</si>
  <si>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</si>
  <si>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</si>
  <si>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</si>
  <si>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</si>
  <si>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</si>
  <si>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</si>
  <si>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</si>
  <si>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</si>
  <si>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</si>
  <si>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</si>
  <si>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</si>
  <si>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</si>
  <si>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</si>
  <si>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</si>
  <si>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</si>
  <si>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</si>
  <si>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</si>
  <si>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</si>
  <si>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</si>
  <si>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</si>
  <si>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</si>
  <si>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</si>
  <si>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</si>
  <si>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</si>
  <si>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</si>
  <si>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</si>
  <si>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</si>
  <si>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</si>
  <si>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</si>
  <si>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</si>
  <si>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</si>
  <si>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</si>
  <si>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</si>
  <si>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</si>
  <si>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</si>
  <si>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</si>
  <si>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</si>
  <si>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</si>
  <si>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</si>
  <si>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</si>
  <si>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</si>
  <si>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</si>
  <si>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</si>
  <si>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</si>
  <si>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</si>
  <si>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</si>
  <si>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</si>
  <si>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</si>
  <si>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</si>
  <si>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</si>
  <si>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</si>
  <si>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</si>
  <si>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</si>
  <si>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</si>
  <si>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</si>
  <si>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</si>
  <si>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</si>
  <si>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</si>
  <si>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</si>
  <si>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</si>
  <si>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</si>
  <si>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</si>
  <si>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</si>
  <si>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</si>
  <si>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</si>
  <si>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</si>
  <si>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</si>
  <si>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</si>
  <si>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</si>
  <si>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</si>
  <si>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</si>
  <si>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</si>
  <si>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</si>
  <si>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</si>
  <si>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</si>
  <si>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</si>
  <si>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</si>
  <si>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</si>
  <si>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</si>
  <si>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</si>
  <si>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</si>
  <si>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</si>
  <si>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</si>
  <si>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</si>
  <si>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</si>
  <si>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</si>
  <si>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</si>
  <si>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</si>
  <si>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</si>
  <si>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</si>
  <si>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</si>
  <si>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</si>
  <si>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</si>
  <si>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</si>
  <si>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</si>
  <si>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</si>
  <si>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</si>
  <si>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</si>
  <si>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</si>
  <si>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</si>
  <si>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</si>
  <si>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</si>
  <si>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</si>
  <si>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</si>
  <si>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</si>
  <si>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</si>
  <si>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</si>
  <si>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</si>
  <si>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</si>
  <si>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</si>
  <si>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</si>
  <si>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</si>
  <si>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</si>
  <si>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</si>
  <si>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</si>
  <si>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</si>
  <si>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</si>
  <si>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</si>
  <si>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</si>
  <si>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</si>
  <si>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</si>
  <si>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</si>
  <si>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</si>
  <si>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</si>
  <si>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</si>
  <si>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</si>
  <si>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</si>
  <si>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</si>
  <si>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</si>
  <si>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</si>
  <si>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</si>
  <si>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</si>
  <si>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</si>
  <si>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</si>
  <si>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</si>
  <si>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</si>
  <si>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</si>
  <si>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</si>
  <si>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</si>
  <si>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</si>
  <si>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</si>
  <si>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</si>
  <si>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</si>
  <si>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</si>
  <si>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</si>
  <si>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</si>
  <si>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</si>
  <si>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</si>
  <si>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</si>
  <si>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</si>
  <si>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</si>
  <si>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</si>
  <si>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</si>
  <si>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</si>
  <si>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</si>
  <si>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</si>
  <si>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</si>
  <si>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</si>
  <si>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</si>
  <si>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</si>
  <si>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</si>
  <si>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</si>
  <si>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</si>
  <si>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</si>
  <si>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</si>
  <si>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</si>
  <si>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</si>
  <si>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</si>
  <si>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</si>
  <si>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</si>
  <si>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</si>
  <si>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</si>
  <si>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</si>
  <si>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</si>
  <si>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</si>
  <si>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</si>
  <si>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</si>
  <si>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</si>
  <si>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</si>
  <si>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</si>
  <si>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</si>
  <si>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</si>
  <si>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</si>
  <si>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</si>
  <si>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</si>
  <si>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</si>
  <si>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</si>
  <si>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</si>
  <si>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</si>
  <si>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</si>
  <si>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</si>
  <si>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</si>
  <si>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</si>
  <si>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</si>
  <si>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</si>
  <si>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</si>
  <si>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</si>
  <si>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</si>
  <si>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</si>
  <si>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</si>
  <si>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</si>
  <si>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</si>
  <si>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</si>
  <si>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</si>
  <si>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</si>
  <si>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</si>
  <si>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</si>
  <si>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</si>
  <si>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</si>
  <si>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</si>
  <si>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</si>
  <si>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</si>
  <si>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</si>
  <si>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</si>
  <si>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</si>
  <si>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</si>
  <si>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</si>
  <si>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</si>
  <si>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</si>
  <si>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</si>
  <si>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</si>
  <si>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</si>
  <si>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</si>
  <si>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</si>
  <si>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</si>
  <si>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</si>
  <si>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</si>
  <si>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</si>
  <si>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</si>
  <si>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</si>
  <si>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</si>
  <si>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</si>
  <si>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</si>
  <si>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</si>
  <si>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</si>
  <si>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</si>
  <si>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</si>
  <si>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</si>
  <si>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</si>
  <si>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</si>
  <si>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</si>
  <si>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</si>
  <si>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</si>
  <si>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</si>
  <si>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</si>
  <si>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</si>
  <si>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</si>
  <si>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</si>
  <si>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</si>
  <si>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</si>
  <si>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</si>
  <si>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</si>
  <si>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</si>
  <si>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</si>
  <si>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</si>
  <si>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</si>
  <si>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</si>
  <si>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</si>
  <si>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</si>
  <si>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</si>
  <si>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</si>
  <si>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</si>
  <si>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</si>
  <si>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</si>
  <si>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</si>
  <si>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</si>
  <si>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</si>
  <si>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</si>
  <si>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</si>
  <si>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</si>
  <si>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</si>
  <si>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</si>
  <si>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</si>
  <si>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</si>
  <si>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</si>
  <si>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</si>
  <si>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</si>
  <si>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</si>
  <si>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</si>
  <si>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</si>
  <si>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</si>
  <si>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</si>
  <si>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</si>
  <si>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</si>
  <si>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</si>
  <si>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</si>
  <si>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</si>
  <si>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</si>
  <si>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</si>
  <si>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</si>
  <si>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</si>
  <si>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</si>
  <si>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</si>
  <si>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</si>
  <si>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</si>
  <si>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</si>
  <si>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</si>
  <si>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</si>
  <si>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</si>
  <si>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</si>
  <si>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</si>
  <si>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</si>
  <si>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</si>
  <si>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</si>
  <si>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</si>
  <si>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</si>
  <si>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</si>
  <si>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</si>
  <si>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</si>
  <si>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</si>
  <si>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</si>
  <si>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</si>
  <si>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</si>
  <si>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</si>
  <si>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</si>
  <si>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</si>
  <si>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</si>
  <si>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</si>
  <si>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</si>
  <si>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</si>
  <si>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</si>
  <si>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</si>
  <si>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</si>
  <si>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</si>
  <si>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</si>
  <si>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</si>
  <si>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</si>
  <si>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</si>
  <si>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</si>
  <si>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</si>
  <si>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</si>
  <si>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</si>
  <si>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</si>
  <si>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</si>
  <si>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</si>
  <si>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</si>
  <si>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</si>
  <si>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</si>
  <si>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</si>
  <si>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</si>
  <si>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</si>
  <si>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</si>
  <si>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</si>
  <si>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</si>
  <si>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</si>
  <si>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</si>
  <si>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</si>
  <si>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</si>
  <si>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</si>
  <si>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</si>
  <si>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</si>
  <si>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</si>
  <si>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</si>
  <si>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</si>
  <si>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</si>
  <si>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</si>
  <si>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</si>
  <si>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</si>
  <si>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</si>
  <si>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</si>
  <si>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</si>
  <si>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</si>
  <si>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</si>
  <si>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</si>
  <si>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</si>
  <si>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</si>
  <si>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</si>
  <si>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</si>
  <si>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</si>
  <si>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</si>
  <si>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</si>
  <si>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</si>
  <si>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</si>
  <si>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</si>
  <si>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</si>
  <si>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</si>
  <si>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</si>
  <si>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</si>
  <si>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</si>
  <si>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</si>
  <si>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</si>
  <si>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</si>
  <si>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</si>
  <si>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</si>
  <si>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</si>
  <si>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</si>
  <si>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</si>
  <si>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</si>
  <si>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</si>
  <si>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</si>
  <si>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</si>
  <si>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</si>
  <si>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</si>
  <si>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</si>
  <si>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</si>
  <si>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</si>
  <si>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</si>
  <si>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</si>
  <si>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</si>
  <si>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</si>
  <si>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</si>
  <si>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</si>
  <si>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</si>
  <si>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</si>
  <si>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</si>
  <si>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</si>
  <si>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</si>
  <si>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</si>
  <si>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</si>
  <si>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</si>
  <si>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</si>
  <si>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</si>
  <si>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</si>
  <si>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</si>
  <si>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</si>
  <si>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</si>
  <si>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</si>
  <si>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</si>
  <si>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</si>
  <si>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</si>
  <si>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</si>
  <si>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</si>
  <si>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</si>
  <si>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</si>
  <si>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</si>
  <si>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</si>
  <si>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</si>
  <si>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</si>
  <si>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</si>
  <si>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</si>
  <si>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</si>
  <si>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</si>
  <si>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</si>
  <si>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</si>
  <si>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</si>
  <si>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</si>
  <si>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</si>
  <si>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</si>
  <si>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</si>
  <si>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</si>
  <si>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</si>
  <si>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</si>
  <si>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</si>
  <si>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</si>
  <si>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</si>
  <si>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</si>
  <si>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</si>
  <si>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</si>
  <si>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</si>
  <si>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</si>
  <si>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</si>
  <si>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</si>
  <si>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</si>
  <si>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</si>
  <si>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</si>
  <si>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</si>
  <si>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</si>
  <si>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</si>
  <si>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</si>
  <si>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</si>
  <si>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</si>
  <si>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</si>
  <si>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</si>
  <si>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</si>
  <si>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</si>
  <si>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</si>
  <si>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</si>
  <si>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</si>
  <si>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</si>
  <si>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</si>
  <si>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</si>
  <si>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</si>
  <si>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</si>
  <si>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</si>
  <si>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</si>
  <si>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</si>
  <si>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</si>
  <si>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</si>
  <si>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</si>
  <si>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</si>
  <si>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</si>
  <si>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</si>
  <si>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</si>
  <si>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</si>
  <si>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</si>
  <si>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</si>
  <si>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</si>
  <si>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</si>
  <si>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</si>
  <si>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</si>
  <si>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</si>
  <si>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</si>
  <si>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</si>
  <si>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</si>
  <si>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</si>
  <si>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</si>
  <si>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</si>
  <si>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</si>
  <si>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</si>
  <si>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</si>
  <si>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</si>
  <si>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</si>
  <si>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</si>
  <si>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</si>
  <si>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</si>
  <si>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</si>
  <si>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</si>
  <si>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</si>
  <si>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</si>
  <si>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</si>
  <si>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</si>
  <si>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</si>
  <si>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</si>
  <si>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</si>
  <si>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</si>
  <si>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</si>
  <si>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</si>
  <si>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</si>
  <si>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</si>
  <si>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</si>
  <si>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</si>
  <si>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</si>
  <si>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</si>
  <si>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</si>
  <si>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</si>
  <si>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</si>
  <si>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</si>
  <si>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</si>
  <si>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</si>
  <si>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</si>
  <si>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</si>
  <si>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</si>
  <si>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</si>
  <si>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</si>
  <si>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</si>
  <si>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</si>
  <si>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</si>
  <si>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</si>
  <si>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</si>
  <si>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</si>
  <si>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</si>
  <si>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</si>
  <si>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</si>
  <si>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</si>
  <si>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</si>
  <si>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</si>
  <si>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</si>
  <si>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</si>
  <si>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</si>
  <si>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</si>
  <si>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</si>
  <si>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</si>
  <si>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</si>
  <si>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</si>
  <si>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</si>
  <si>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</si>
  <si>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</si>
  <si>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</si>
  <si>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</si>
  <si>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</si>
  <si>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</si>
  <si>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</si>
  <si>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</si>
  <si>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</si>
  <si>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</si>
  <si>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</si>
  <si>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</si>
  <si>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</si>
  <si>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</si>
  <si>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</si>
  <si>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</si>
  <si>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</si>
  <si>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</si>
  <si>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</si>
  <si>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</si>
  <si>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</si>
  <si>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</si>
  <si>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</si>
  <si>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</si>
  <si>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</si>
  <si>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</si>
  <si>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</si>
  <si>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</si>
  <si>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</si>
  <si>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</si>
  <si>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</si>
  <si>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</si>
  <si>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</si>
  <si>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</si>
  <si>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</si>
  <si>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</si>
  <si>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</si>
  <si>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</si>
  <si>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</si>
  <si>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</si>
  <si>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</si>
  <si>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</si>
  <si>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</si>
  <si>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</si>
  <si>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</si>
  <si>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</si>
  <si>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</si>
  <si>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</si>
  <si>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</si>
  <si>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</si>
  <si>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</si>
  <si>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</si>
  <si>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</si>
  <si>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</si>
  <si>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</si>
  <si>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</si>
  <si>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</si>
  <si>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</si>
  <si>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</si>
  <si>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</si>
  <si>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</si>
  <si>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</si>
  <si>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</si>
  <si>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</si>
  <si>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</si>
  <si>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</si>
  <si>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</si>
  <si>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</si>
  <si>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</si>
  <si>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</si>
  <si>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</si>
  <si>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</si>
  <si>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</si>
  <si>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</si>
  <si>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</si>
  <si>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</si>
  <si>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</si>
  <si>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</si>
  <si>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</si>
  <si>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</si>
  <si>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</si>
  <si>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</si>
  <si>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</si>
  <si>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</si>
  <si>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</si>
  <si>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</si>
  <si>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</si>
  <si>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</si>
  <si>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</si>
  <si>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</si>
  <si>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</si>
  <si>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</si>
  <si>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</si>
  <si>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</si>
  <si>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</si>
  <si>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</si>
  <si>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</si>
  <si>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</si>
  <si>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</si>
  <si>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</si>
  <si>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</si>
  <si>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</si>
  <si>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</si>
  <si>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</si>
  <si>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</si>
  <si>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</si>
  <si>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</si>
  <si>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</si>
  <si>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</si>
  <si>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</si>
  <si>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</si>
  <si>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</si>
  <si>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</si>
  <si>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</si>
  <si>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</si>
  <si>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</si>
  <si>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</si>
  <si>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</si>
  <si>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</si>
  <si>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</si>
  <si>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</si>
  <si>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</si>
  <si>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</si>
  <si>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</si>
  <si>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</si>
  <si>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</si>
  <si>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</si>
  <si>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</si>
  <si>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</si>
  <si>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</si>
  <si>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</si>
  <si>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</si>
  <si>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</si>
  <si>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</si>
  <si>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</si>
  <si>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</si>
  <si>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</si>
  <si>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</si>
  <si>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</si>
  <si>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</si>
  <si>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</si>
  <si>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</si>
  <si>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</si>
  <si>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</si>
  <si>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</si>
  <si>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</si>
  <si>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</si>
  <si>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</si>
  <si>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</si>
  <si>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</si>
  <si>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</si>
  <si>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</si>
  <si>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</si>
  <si>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</si>
  <si>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</si>
  <si>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</si>
  <si>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</si>
  <si>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</si>
  <si>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</si>
  <si>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</si>
  <si>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</si>
  <si>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</si>
  <si>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</si>
  <si>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</si>
  <si>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</si>
  <si>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</si>
  <si>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</si>
  <si>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</si>
  <si>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</si>
  <si>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</si>
  <si>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</si>
  <si>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</si>
  <si>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</si>
  <si>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</si>
  <si>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</si>
  <si>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</si>
  <si>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</si>
  <si>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</si>
  <si>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</si>
  <si>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</si>
  <si>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</si>
  <si>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</si>
  <si>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</si>
  <si>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</si>
  <si>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</si>
  <si>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</si>
  <si>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</si>
  <si>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</si>
  <si>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</si>
  <si>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</si>
  <si>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</si>
  <si>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</si>
  <si>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</si>
  <si>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</si>
  <si>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</si>
  <si>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</si>
  <si>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</si>
  <si>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</si>
  <si>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</si>
  <si>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</si>
  <si>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</si>
  <si>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</si>
  <si>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</si>
  <si>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</si>
  <si>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</si>
  <si>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</si>
  <si>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</si>
  <si>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</si>
  <si>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</si>
  <si>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</si>
  <si>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</si>
  <si>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</si>
  <si>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</si>
  <si>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</si>
  <si>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</si>
  <si>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</si>
  <si>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</si>
  <si>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</si>
  <si>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</si>
  <si>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</si>
  <si>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</si>
  <si>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</si>
  <si>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</si>
  <si>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</si>
  <si>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</si>
  <si>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</si>
  <si>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</si>
  <si>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</si>
  <si>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</si>
  <si>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</si>
  <si>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</si>
  <si>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</si>
  <si>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</si>
  <si>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</si>
  <si>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</si>
  <si>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</si>
  <si>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</si>
  <si>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</si>
  <si>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</si>
  <si>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</si>
  <si>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</si>
  <si>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</si>
  <si>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</si>
  <si>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</si>
  <si>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</si>
  <si>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</si>
  <si>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</si>
  <si>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</si>
  <si>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</si>
  <si>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</si>
  <si>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</si>
  <si>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</si>
  <si>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</si>
  <si>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</si>
  <si>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</si>
  <si>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</si>
  <si>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</si>
  <si>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</si>
  <si>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</si>
  <si>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</si>
  <si>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</si>
  <si>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</si>
  <si>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</si>
  <si>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</si>
  <si>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</si>
  <si>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</si>
  <si>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</si>
  <si>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</si>
  <si>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</si>
  <si>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</si>
  <si>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</si>
  <si>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</si>
  <si>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</si>
  <si>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</si>
  <si>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</si>
  <si>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</si>
  <si>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</si>
  <si>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</si>
  <si>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</si>
  <si>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</si>
  <si>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</si>
  <si>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</si>
  <si>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</si>
  <si>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</si>
  <si>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</si>
  <si>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</si>
  <si>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</si>
  <si>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</si>
  <si>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</si>
  <si>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</si>
  <si>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</si>
  <si>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</si>
  <si>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</si>
  <si>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</si>
  <si>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</si>
  <si>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</si>
  <si>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</si>
  <si>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</si>
  <si>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</si>
  <si>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</si>
  <si>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</si>
  <si>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</si>
  <si>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</si>
  <si>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</si>
  <si>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</si>
  <si>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</si>
  <si>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</si>
  <si>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</si>
  <si>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</si>
  <si>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</si>
  <si>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</si>
  <si>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</si>
  <si>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</si>
  <si>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</si>
  <si>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</si>
  <si>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</si>
  <si>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</si>
  <si>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</si>
  <si>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</si>
  <si>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</si>
  <si>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</si>
  <si>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</si>
  <si>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</si>
  <si>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</si>
  <si>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</si>
  <si>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</si>
  <si>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</si>
  <si>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</si>
  <si>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</si>
  <si>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</si>
  <si>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</si>
  <si>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</si>
  <si>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</si>
  <si>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</si>
  <si>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</si>
  <si>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</si>
  <si>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</si>
  <si>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</si>
  <si>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</si>
  <si>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</si>
  <si>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</si>
  <si>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</si>
  <si>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</si>
  <si>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</si>
  <si>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</si>
  <si>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</si>
  <si>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</si>
  <si>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</si>
  <si>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</si>
  <si>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</si>
  <si>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</si>
  <si>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</si>
  <si>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</si>
  <si>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</si>
  <si>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</si>
  <si>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</si>
  <si>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</si>
  <si>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</si>
  <si>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</si>
  <si>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</si>
  <si>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</si>
  <si>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</si>
  <si>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</si>
  <si>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</si>
  <si>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</si>
  <si>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</si>
  <si>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</si>
  <si>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</si>
  <si>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</si>
  <si>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</si>
  <si>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</si>
  <si>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</si>
  <si>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</si>
  <si>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</si>
  <si>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</si>
  <si>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</si>
  <si>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</si>
  <si>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</si>
  <si>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</si>
  <si>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</si>
  <si>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</si>
  <si>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</si>
  <si>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</si>
  <si>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</si>
  <si>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</si>
  <si>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</si>
  <si>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</si>
  <si>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</si>
  <si>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</si>
  <si>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</si>
  <si>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</si>
  <si>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</si>
  <si>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</si>
  <si>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</si>
  <si>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</si>
  <si>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</si>
  <si>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</si>
  <si>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</si>
  <si>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</si>
  <si>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</si>
  <si>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</si>
  <si>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</si>
  <si>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</si>
  <si>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</si>
  <si>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</si>
  <si>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</si>
  <si>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</si>
  <si>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</si>
  <si>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</si>
  <si>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</si>
  <si>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</si>
  <si>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</si>
  <si>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</si>
  <si>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</si>
  <si>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</si>
  <si>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</si>
  <si>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</si>
  <si>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</si>
  <si>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</si>
  <si>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</si>
  <si>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</si>
  <si>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</si>
  <si>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</si>
  <si>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</si>
  <si>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</si>
  <si>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</si>
  <si>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</si>
  <si>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</si>
  <si>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</si>
  <si>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</si>
  <si>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</si>
  <si>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</si>
  <si>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</si>
  <si>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</si>
  <si>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</si>
  <si>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</si>
  <si>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</si>
  <si>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</si>
  <si>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</si>
  <si>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</si>
  <si>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</si>
  <si>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</si>
  <si>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</si>
  <si>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</si>
  <si>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</si>
  <si>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</si>
  <si>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</si>
  <si>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</si>
  <si>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</si>
  <si>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</si>
  <si>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</si>
  <si>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</si>
  <si>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</si>
  <si>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</si>
  <si>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</si>
  <si>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</si>
  <si>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</si>
  <si>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</si>
  <si>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</si>
  <si>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</si>
  <si>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</si>
  <si>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</si>
  <si>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</si>
  <si>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</si>
  <si>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</si>
  <si>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</si>
  <si>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</si>
  <si>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</si>
  <si>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</si>
  <si>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</si>
  <si>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</si>
  <si>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</si>
  <si>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</si>
  <si>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</si>
  <si>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</si>
  <si>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</si>
  <si>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</si>
  <si>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</si>
  <si>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</si>
  <si>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</si>
  <si>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</si>
  <si>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</si>
  <si>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</si>
  <si>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</si>
  <si>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</si>
  <si>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</si>
  <si>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</si>
  <si>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</si>
  <si>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</si>
  <si>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</si>
  <si>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</si>
  <si>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</si>
  <si>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</si>
  <si>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</si>
  <si>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</si>
  <si>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</si>
  <si>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</si>
  <si>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</si>
  <si>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</si>
  <si>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</si>
  <si>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</si>
  <si>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</si>
  <si>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</si>
  <si>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</si>
  <si>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</si>
  <si>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</si>
  <si>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</si>
  <si>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</si>
  <si>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</si>
  <si>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</si>
  <si>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</si>
  <si>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</si>
  <si>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</si>
  <si>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</si>
  <si>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</si>
  <si>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</si>
  <si>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</si>
  <si>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</si>
  <si>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</si>
  <si>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</si>
  <si>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</si>
  <si>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</si>
  <si>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</si>
  <si>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</si>
  <si>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</si>
  <si>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</si>
  <si>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</si>
  <si>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</si>
  <si>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</si>
  <si>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</si>
  <si>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</si>
  <si>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</si>
  <si>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</si>
  <si>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</si>
  <si>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</si>
  <si>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</si>
  <si>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</si>
  <si>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</si>
  <si>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</si>
  <si>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</si>
  <si>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</si>
  <si>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</si>
  <si>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</si>
  <si>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</si>
  <si>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</si>
  <si>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</si>
  <si>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</si>
  <si>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</si>
  <si>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</si>
  <si>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</si>
  <si>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</si>
  <si>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</si>
  <si>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</si>
  <si>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</si>
  <si>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</si>
  <si>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</si>
  <si>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</si>
  <si>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</si>
  <si>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</si>
  <si>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</si>
  <si>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</si>
  <si>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</si>
  <si>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</si>
  <si>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</si>
  <si>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</si>
  <si>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</si>
  <si>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</si>
  <si>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</si>
  <si>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</si>
  <si>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</si>
  <si>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</si>
  <si>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</si>
  <si>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</si>
  <si>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</si>
  <si>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</si>
  <si>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</si>
  <si>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</si>
  <si>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</si>
  <si>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</si>
  <si>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</si>
  <si>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</si>
  <si>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</si>
  <si>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</si>
  <si>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</si>
  <si>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</si>
  <si>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</si>
  <si>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</si>
  <si>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</si>
  <si>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</si>
  <si>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</si>
  <si>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</si>
  <si>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</si>
  <si>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</si>
  <si>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</si>
  <si>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</si>
  <si>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</si>
  <si>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</si>
  <si>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</si>
  <si>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</si>
  <si>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</si>
  <si>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</si>
  <si>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</si>
  <si>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</si>
  <si>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</si>
  <si>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</si>
  <si>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</si>
  <si>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</si>
  <si>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</si>
  <si>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</si>
  <si>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</si>
  <si>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</si>
  <si>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</si>
  <si>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</si>
  <si>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</si>
  <si>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</si>
  <si>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</si>
  <si>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</si>
  <si>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</si>
  <si>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</si>
  <si>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</si>
  <si>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</si>
  <si>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</si>
  <si>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</si>
  <si>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</si>
  <si>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</si>
  <si>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</si>
  <si>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</si>
  <si>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</si>
  <si>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</si>
  <si>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</si>
  <si>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</si>
  <si>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</si>
  <si>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</si>
  <si>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</si>
  <si>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</si>
  <si>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</si>
  <si>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</si>
  <si>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</si>
  <si>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</si>
  <si>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</si>
  <si>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</si>
  <si>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</si>
  <si>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</si>
  <si>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</si>
  <si>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</si>
  <si>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</si>
  <si>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</si>
  <si>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</si>
  <si>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</si>
  <si>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</si>
  <si>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</si>
  <si>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</si>
  <si>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</si>
  <si>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</si>
  <si>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</si>
  <si>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</si>
  <si>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</si>
  <si>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</si>
  <si>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</si>
  <si>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</si>
  <si>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</si>
  <si>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</si>
  <si>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</si>
  <si>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</si>
  <si>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</si>
  <si>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</si>
  <si>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</si>
  <si>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</si>
  <si>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</si>
  <si>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</si>
  <si>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</si>
  <si>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</si>
  <si>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</si>
  <si>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</si>
  <si>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</si>
  <si>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</si>
  <si>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</si>
  <si>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</si>
  <si>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</si>
  <si>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</si>
  <si>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</si>
  <si>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</si>
  <si>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</si>
  <si>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</si>
  <si>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</si>
  <si>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</si>
  <si>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</si>
  <si>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</si>
  <si>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</si>
  <si>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</si>
  <si>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</si>
  <si>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</si>
  <si>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</si>
  <si>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</si>
  <si>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</si>
  <si>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</si>
  <si>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</si>
  <si>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</si>
  <si>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</si>
  <si>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</si>
  <si>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</si>
  <si>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</si>
  <si>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</si>
  <si>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</si>
  <si>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</si>
  <si>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</si>
  <si>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</si>
  <si>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</si>
  <si>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</si>
  <si>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</si>
  <si>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</si>
  <si>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</si>
  <si>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</si>
  <si>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</si>
  <si>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</si>
  <si>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</si>
  <si>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</si>
  <si>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</si>
  <si>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</si>
  <si>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</si>
  <si>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</si>
  <si>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</si>
  <si>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</si>
  <si>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</si>
  <si>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</si>
  <si>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</si>
  <si>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</si>
  <si>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</si>
  <si>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</si>
  <si>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</si>
  <si>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</si>
  <si>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</si>
  <si>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</si>
  <si>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</si>
  <si>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</si>
  <si>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</si>
  <si>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</si>
  <si>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</si>
  <si>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</si>
  <si>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</si>
  <si>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</si>
  <si>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</si>
  <si>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</si>
  <si>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</si>
  <si>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</si>
  <si>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</si>
  <si>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</si>
  <si>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</si>
  <si>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</si>
  <si>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</si>
  <si>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</si>
  <si>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</si>
  <si>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</si>
  <si>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</si>
  <si>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</si>
  <si>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</si>
  <si>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</si>
  <si>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</si>
  <si>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</si>
  <si>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</si>
  <si>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</si>
  <si>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</si>
  <si>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</si>
  <si>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</si>
  <si>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</si>
  <si>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</si>
  <si>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</si>
  <si>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</si>
  <si>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</si>
  <si>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</si>
  <si>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</si>
  <si>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</si>
  <si>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</si>
  <si>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</si>
  <si>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</si>
  <si>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</si>
  <si>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</si>
  <si>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</si>
  <si>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</si>
  <si>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</si>
  <si>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</si>
  <si>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</si>
  <si>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</si>
  <si>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</si>
  <si>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</si>
  <si>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</si>
  <si>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</si>
  <si>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</si>
  <si>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</si>
  <si>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</si>
  <si>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</si>
  <si>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</si>
  <si>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</si>
  <si>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</si>
  <si>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</si>
  <si>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</si>
  <si>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</si>
  <si>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</si>
  <si>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</si>
  <si>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</si>
  <si>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</si>
  <si>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</si>
  <si>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</si>
  <si>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</si>
  <si>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</si>
  <si>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</si>
  <si>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</si>
  <si>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</si>
  <si>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</si>
  <si>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</si>
  <si>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</si>
  <si>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</si>
  <si>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</si>
  <si>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</si>
  <si>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</si>
  <si>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</si>
  <si>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</si>
  <si>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</si>
  <si>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</si>
  <si>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</si>
  <si>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</si>
  <si>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</si>
  <si>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</si>
  <si>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</si>
  <si>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</si>
  <si>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</si>
  <si>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</si>
  <si>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</si>
  <si>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</si>
  <si>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</si>
  <si>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</si>
  <si>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</si>
  <si>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</si>
  <si>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</si>
  <si>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</si>
  <si>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</si>
  <si>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</si>
  <si>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</si>
  <si>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</si>
  <si>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</si>
  <si>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</si>
  <si>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</si>
  <si>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</si>
  <si>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</si>
  <si>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</si>
  <si>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</si>
  <si>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</si>
  <si>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</si>
  <si>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</si>
  <si>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</si>
  <si>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</si>
  <si>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</si>
  <si>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</si>
  <si>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</si>
  <si>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</si>
  <si>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</si>
  <si>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</si>
  <si>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</si>
  <si>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</si>
  <si>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</si>
  <si>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</si>
  <si>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</si>
  <si>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</si>
  <si>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</si>
  <si>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</si>
  <si>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</si>
  <si>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</si>
  <si>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</si>
  <si>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</si>
  <si>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</si>
  <si>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</si>
  <si>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</si>
  <si>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</si>
  <si>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</si>
  <si>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</si>
  <si>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</si>
  <si>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</si>
  <si>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</si>
  <si>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</si>
  <si>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</si>
  <si>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</si>
  <si>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</si>
  <si>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</si>
  <si>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</si>
  <si>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</si>
  <si>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</si>
  <si>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</si>
  <si>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</si>
  <si>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</si>
  <si>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</si>
  <si>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</si>
  <si>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</si>
  <si>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</si>
  <si>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</si>
  <si>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</si>
  <si>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</si>
  <si>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</si>
  <si>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</si>
  <si>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</si>
  <si>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</si>
  <si>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</si>
  <si>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</si>
  <si>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</si>
  <si>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</si>
  <si>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</si>
  <si>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</si>
  <si>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</si>
  <si>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</si>
  <si>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</si>
  <si>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</si>
  <si>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</si>
  <si>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</si>
  <si>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</si>
  <si>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</si>
  <si>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</si>
  <si>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</si>
  <si>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</si>
  <si>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</si>
  <si>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</si>
  <si>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</si>
  <si>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</si>
  <si>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</si>
  <si>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</si>
  <si>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</si>
  <si>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</si>
  <si>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</si>
  <si>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</si>
  <si>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</si>
  <si>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</si>
  <si>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</si>
  <si>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</si>
  <si>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</si>
  <si>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</si>
  <si>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</si>
  <si>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</si>
  <si>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</si>
  <si>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</si>
  <si>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</si>
  <si>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</si>
  <si>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</si>
  <si>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</si>
  <si>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</si>
  <si>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</si>
  <si>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</si>
  <si>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</si>
  <si>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</si>
  <si>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</si>
  <si>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</si>
  <si>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</si>
  <si>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</si>
  <si>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</si>
  <si>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</si>
  <si>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</si>
  <si>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</si>
  <si>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</si>
  <si>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</si>
  <si>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</si>
  <si>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</si>
  <si>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</si>
  <si>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</si>
  <si>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</si>
  <si>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</si>
  <si>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</si>
  <si>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</si>
  <si>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</si>
  <si>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</si>
  <si>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</si>
  <si>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</si>
  <si>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</si>
  <si>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</si>
  <si>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</si>
  <si>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</si>
  <si>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</si>
  <si>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</si>
  <si>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</si>
  <si>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</si>
  <si>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</si>
  <si>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</si>
  <si>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</si>
  <si>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</si>
  <si>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</si>
  <si>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</si>
  <si>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</si>
  <si>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</si>
  <si>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</si>
  <si>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</si>
  <si>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</si>
  <si>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</si>
  <si>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</si>
  <si>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</si>
  <si>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</si>
  <si>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</si>
  <si>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</si>
  <si>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</si>
  <si>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</si>
  <si>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</si>
  <si>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</si>
  <si>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</si>
  <si>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</si>
  <si>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</si>
  <si>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</si>
  <si>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</si>
  <si>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</si>
  <si>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</si>
  <si>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</si>
  <si>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</si>
  <si>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</si>
  <si>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</si>
  <si>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</si>
  <si>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</si>
  <si>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</si>
  <si>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</si>
  <si>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</si>
  <si>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</si>
  <si>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</si>
  <si>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</si>
  <si>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</si>
  <si>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</si>
  <si>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</si>
  <si>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</si>
  <si>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</si>
  <si>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</si>
  <si>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</si>
  <si>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</si>
  <si>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</si>
  <si>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</si>
  <si>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</si>
  <si>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</si>
  <si>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</si>
  <si>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</si>
  <si>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</si>
  <si>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</si>
  <si>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</si>
  <si>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</si>
  <si>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</si>
  <si>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</si>
  <si>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</si>
  <si>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</si>
  <si>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</si>
  <si>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</si>
  <si>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</si>
  <si>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</si>
  <si>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</si>
  <si>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</si>
  <si>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</si>
  <si>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</si>
  <si>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</si>
  <si>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</si>
  <si>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</si>
  <si>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</si>
  <si>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</si>
  <si>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</si>
  <si>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</si>
  <si>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</si>
  <si>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</si>
  <si>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</si>
  <si>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</si>
  <si>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</si>
  <si>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</si>
  <si>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</si>
  <si>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</si>
  <si>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</si>
  <si>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</si>
  <si>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</si>
  <si>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</si>
  <si>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</si>
  <si>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</si>
  <si>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</si>
  <si>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</si>
  <si>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</si>
  <si>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</si>
  <si>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</si>
  <si>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</si>
  <si>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</si>
  <si>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</si>
  <si>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</si>
  <si>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</si>
  <si>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</si>
  <si>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</si>
  <si>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</si>
  <si>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</si>
  <si>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</si>
  <si>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</si>
  <si>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</si>
  <si>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</si>
  <si>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</si>
  <si>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</si>
  <si>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</si>
  <si>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</si>
  <si>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</si>
  <si>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</si>
  <si>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</si>
  <si>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</si>
  <si>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</si>
  <si>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</si>
  <si>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</si>
  <si>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</si>
  <si>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</si>
  <si>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</si>
  <si>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</si>
  <si>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</si>
  <si>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</si>
  <si>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</si>
  <si>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</si>
  <si>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</si>
  <si>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</si>
  <si>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</si>
  <si>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</si>
  <si>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</si>
  <si>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</si>
  <si>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</si>
  <si>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</si>
  <si>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</si>
  <si>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</si>
  <si>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</si>
  <si>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</si>
  <si>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</si>
  <si>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</si>
  <si>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</si>
  <si>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</si>
  <si>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</si>
  <si>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</si>
  <si>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</si>
  <si>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</si>
  <si>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</si>
  <si>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</si>
  <si>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</si>
  <si>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</si>
  <si>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</si>
  <si>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</si>
  <si>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</si>
  <si>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</si>
  <si>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</si>
  <si>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</si>
  <si>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</si>
  <si>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</si>
  <si>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</si>
  <si>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</si>
  <si>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</si>
  <si>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</si>
  <si>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</si>
  <si>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</si>
  <si>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</si>
  <si>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</si>
  <si>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</si>
  <si>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</si>
  <si>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</si>
  <si>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</si>
  <si>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</si>
  <si>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</si>
  <si>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</si>
  <si>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</si>
  <si>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</si>
  <si>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</si>
  <si>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</si>
  <si>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</si>
  <si>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</si>
  <si>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</si>
  <si>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</si>
  <si>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</si>
  <si>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</si>
  <si>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</si>
  <si>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</si>
  <si>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</si>
  <si>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</si>
  <si>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</si>
  <si>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</si>
  <si>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</si>
  <si>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</si>
  <si>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</si>
  <si>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</si>
  <si>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</si>
  <si>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</si>
  <si>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</si>
  <si>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</si>
  <si>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</si>
  <si>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</si>
  <si>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</si>
  <si>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</si>
  <si>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</si>
  <si>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</si>
  <si>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</si>
  <si>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</si>
  <si>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</si>
  <si>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</si>
  <si>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</si>
  <si>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</si>
  <si>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</si>
  <si>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</si>
  <si>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</si>
  <si>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</si>
  <si>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</si>
  <si>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</si>
  <si>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</si>
  <si>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</si>
  <si>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</si>
  <si>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</si>
  <si>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</si>
  <si>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</si>
  <si>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</si>
  <si>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</si>
  <si>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</si>
  <si>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</si>
  <si>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</si>
  <si>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</si>
  <si>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</si>
  <si>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</si>
  <si>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</si>
  <si>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</si>
  <si>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</si>
  <si>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</si>
  <si>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</si>
  <si>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</si>
  <si>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</si>
  <si>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</si>
  <si>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</si>
  <si>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</si>
  <si>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</si>
  <si>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</si>
  <si>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</si>
  <si>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</si>
  <si>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</si>
  <si>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</si>
  <si>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</si>
  <si>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</si>
  <si>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</si>
  <si>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</si>
  <si>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</si>
  <si>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</si>
  <si>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</si>
  <si>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</si>
  <si>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</si>
  <si>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</si>
  <si>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</si>
  <si>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</si>
  <si>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</si>
  <si>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</si>
  <si>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</si>
  <si>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</si>
  <si>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</si>
  <si>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</si>
  <si>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</si>
  <si>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</si>
  <si>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</si>
  <si>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</si>
  <si>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</si>
  <si>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</si>
  <si>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</si>
  <si>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</si>
  <si>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</si>
  <si>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</si>
  <si>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</si>
  <si>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</si>
  <si>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</si>
  <si>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</si>
  <si>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</si>
  <si>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</si>
  <si>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</si>
  <si>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</si>
  <si>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</si>
  <si>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</si>
  <si>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</si>
  <si>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</si>
  <si>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</si>
  <si>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</si>
  <si>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</si>
  <si>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</si>
  <si>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</si>
  <si>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</si>
  <si>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</si>
  <si>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</si>
  <si>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</si>
  <si>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</si>
  <si>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</si>
  <si>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</si>
  <si>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</si>
  <si>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</si>
  <si>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</si>
  <si>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</si>
  <si>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</si>
  <si>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</si>
  <si>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</si>
  <si>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</si>
  <si>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</si>
  <si>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</si>
  <si>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</si>
  <si>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</si>
  <si>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</si>
  <si>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</si>
  <si>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</si>
  <si>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</si>
  <si>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</si>
  <si>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</si>
  <si>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</si>
  <si>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</si>
  <si>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</si>
  <si>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</si>
  <si>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</si>
  <si>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</si>
  <si>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</si>
  <si>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</si>
  <si>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</si>
  <si>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</si>
  <si>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</si>
  <si>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</si>
  <si>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</si>
  <si>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</si>
  <si>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</si>
  <si>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</si>
  <si>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</si>
  <si>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</si>
  <si>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</si>
  <si>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</si>
  <si>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</si>
  <si>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</si>
  <si>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</si>
  <si>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</si>
  <si>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</si>
  <si>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</si>
  <si>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</si>
  <si>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</si>
  <si>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</si>
  <si>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</si>
  <si>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</si>
  <si>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</si>
  <si>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</si>
  <si>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</si>
  <si>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</si>
  <si>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</si>
  <si>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</si>
  <si>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</si>
  <si>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</si>
  <si>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</si>
  <si>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</si>
  <si>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</si>
  <si>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</si>
  <si>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</si>
  <si>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</si>
  <si>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</si>
  <si>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</si>
  <si>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</si>
  <si>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</si>
  <si>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</si>
  <si>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</si>
  <si>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</si>
  <si>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</si>
  <si>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</si>
  <si>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</si>
  <si>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</si>
  <si>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</si>
  <si>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</si>
  <si>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</si>
  <si>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</si>
  <si>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</si>
  <si>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</si>
  <si>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</si>
  <si>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</si>
  <si>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</si>
  <si>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</si>
  <si>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</si>
  <si>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</si>
  <si>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</si>
  <si>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</si>
  <si>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</si>
  <si>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</si>
  <si>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</si>
  <si>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</si>
  <si>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</si>
  <si>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</si>
  <si>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</si>
  <si>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</si>
  <si>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</si>
  <si>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</si>
  <si>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</si>
  <si>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</si>
  <si>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</si>
  <si>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</si>
  <si>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</si>
  <si>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</si>
  <si>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</si>
  <si>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</si>
  <si>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</si>
  <si>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</si>
  <si>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</si>
  <si>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</si>
  <si>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</si>
  <si>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</si>
  <si>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</si>
  <si>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</si>
  <si>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</si>
  <si>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</si>
  <si>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</si>
  <si>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</si>
  <si>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</si>
  <si>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</si>
  <si>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</si>
  <si>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</si>
  <si>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</si>
  <si>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</si>
  <si>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</si>
  <si>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</si>
  <si>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</si>
  <si>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</si>
  <si>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</si>
  <si>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</si>
  <si>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</si>
  <si>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</si>
  <si>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</si>
  <si>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</si>
  <si>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</si>
  <si>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</si>
  <si>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</si>
  <si>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</si>
  <si>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</si>
  <si>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</si>
  <si>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</si>
  <si>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</si>
  <si>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</si>
  <si>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</si>
  <si>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</si>
  <si>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</si>
  <si>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</si>
  <si>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</si>
  <si>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</si>
  <si>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</si>
  <si>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</si>
  <si>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</si>
  <si>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</si>
  <si>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</si>
  <si>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</si>
  <si>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</si>
  <si>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</si>
  <si>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</si>
  <si>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</si>
  <si>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</si>
  <si>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</si>
  <si>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</si>
  <si>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</si>
  <si>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</si>
  <si>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</si>
  <si>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</si>
  <si>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</si>
  <si>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</si>
  <si>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</si>
  <si>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</si>
  <si>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</si>
  <si>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</si>
  <si>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</si>
  <si>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</si>
  <si>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</si>
  <si>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</si>
  <si>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</si>
  <si>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</si>
  <si>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</si>
  <si>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</si>
  <si>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</si>
  <si>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</si>
  <si>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</si>
  <si>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</si>
  <si>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</si>
  <si>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</si>
  <si>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</si>
  <si>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</si>
  <si>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</si>
  <si>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</si>
  <si>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</si>
  <si>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</si>
  <si>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</si>
  <si>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</si>
  <si>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</si>
  <si>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</si>
  <si>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</si>
  <si>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</si>
  <si>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</si>
  <si>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</si>
  <si>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</si>
  <si>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</si>
  <si>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</si>
  <si>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</si>
  <si>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</si>
  <si>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</si>
  <si>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</si>
  <si>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</si>
  <si>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</si>
  <si>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</si>
  <si>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</si>
  <si>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</si>
  <si>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</si>
  <si>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</si>
  <si>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</si>
  <si>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</si>
  <si>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</si>
  <si>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</si>
  <si>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</si>
  <si>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</si>
  <si>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</si>
  <si>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</si>
  <si>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</si>
  <si>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</si>
  <si>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</si>
  <si>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</si>
  <si>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</si>
  <si>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</si>
  <si>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</si>
  <si>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</si>
  <si>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</si>
  <si>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</si>
  <si>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</si>
  <si>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</si>
  <si>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</si>
  <si>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</si>
  <si>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</si>
  <si>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</si>
  <si>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</si>
  <si>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</si>
  <si>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</si>
  <si>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</si>
  <si>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</si>
  <si>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</si>
  <si>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</si>
  <si>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</si>
  <si>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</si>
  <si>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</si>
  <si>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</si>
  <si>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</si>
  <si>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</si>
  <si>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</si>
  <si>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</si>
  <si>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</si>
  <si>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</si>
  <si>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</si>
  <si>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</si>
  <si>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</si>
  <si>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</si>
  <si>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</si>
  <si>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</si>
  <si>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</si>
  <si>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</si>
  <si>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</si>
  <si>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</si>
  <si>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</si>
  <si>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</si>
  <si>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</si>
  <si>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</si>
  <si>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</si>
  <si>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</si>
  <si>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</si>
  <si>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</si>
  <si>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</si>
  <si>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</si>
  <si>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</si>
  <si>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</si>
  <si>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</si>
  <si>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</si>
  <si>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</si>
  <si>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</si>
  <si>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</si>
  <si>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</si>
  <si>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</si>
  <si>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</si>
  <si>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</si>
  <si>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</si>
  <si>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</si>
  <si>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</si>
  <si>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</si>
  <si>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</si>
  <si>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</si>
  <si>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</si>
  <si>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</si>
  <si>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</si>
  <si>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</si>
  <si>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</si>
  <si>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</si>
  <si>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</si>
  <si>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</si>
  <si>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</si>
  <si>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</si>
  <si>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</si>
  <si>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</si>
  <si>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</si>
  <si>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</si>
  <si>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</si>
  <si>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</si>
  <si>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</si>
  <si>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</si>
  <si>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</si>
  <si>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</si>
  <si>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</si>
  <si>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</si>
  <si>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</si>
  <si>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</si>
  <si>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</si>
  <si>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</si>
  <si>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</si>
  <si>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</si>
  <si>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</si>
  <si>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</si>
  <si>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</si>
  <si>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</si>
  <si>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</si>
  <si>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</si>
  <si>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</si>
  <si>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</si>
  <si>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</si>
  <si>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</si>
  <si>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</si>
  <si>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</si>
  <si>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</si>
  <si>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</si>
  <si>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</si>
  <si>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</si>
  <si>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</si>
  <si>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</si>
  <si>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</si>
  <si>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</si>
  <si>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</si>
  <si>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</si>
  <si>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</si>
  <si>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</si>
  <si>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</si>
  <si>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</si>
  <si>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</si>
  <si>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</si>
  <si>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</si>
  <si>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</si>
  <si>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</si>
  <si>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</si>
  <si>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</si>
  <si>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</si>
  <si>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</si>
  <si>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</si>
  <si>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</si>
  <si>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</si>
  <si>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</si>
  <si>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</si>
  <si>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</si>
  <si>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</si>
  <si>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</si>
  <si>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</si>
  <si>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</si>
  <si>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</si>
  <si>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</si>
  <si>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</si>
  <si>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</si>
  <si>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</si>
  <si>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</si>
  <si>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</si>
  <si>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</si>
  <si>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</si>
  <si>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</si>
  <si>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</si>
  <si>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</si>
  <si>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</si>
  <si>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</si>
  <si>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</si>
  <si>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</si>
  <si>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</si>
  <si>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</si>
  <si>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</si>
  <si>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</si>
  <si>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</si>
  <si>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</si>
  <si>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</si>
  <si>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</si>
  <si>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</si>
  <si>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</si>
  <si>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</si>
  <si>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</si>
  <si>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</si>
  <si>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</si>
  <si>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</si>
  <si>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</si>
  <si>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</si>
  <si>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</si>
  <si>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</si>
  <si>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</si>
  <si>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</si>
  <si>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</si>
  <si>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</si>
  <si>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</si>
  <si>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</si>
  <si>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</si>
  <si>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</si>
  <si>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</si>
  <si>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</si>
  <si>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</si>
  <si>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</si>
  <si>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</si>
  <si>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</si>
  <si>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</si>
  <si>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</si>
  <si>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</si>
  <si>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</si>
  <si>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</si>
  <si>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</si>
  <si>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</si>
  <si>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</si>
  <si>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</si>
  <si>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</si>
  <si>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</si>
  <si>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</si>
  <si>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</si>
  <si>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</si>
  <si>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</si>
  <si>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</si>
  <si>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</si>
  <si>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</si>
  <si>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</si>
  <si>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</si>
  <si>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</si>
  <si>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</si>
  <si>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</si>
  <si>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</si>
  <si>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</si>
  <si>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</si>
  <si>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</si>
  <si>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</si>
  <si>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</si>
  <si>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</si>
  <si>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</si>
  <si>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</si>
  <si>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</si>
  <si>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</si>
  <si>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</si>
  <si>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</si>
  <si>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</si>
  <si>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</si>
  <si>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</si>
  <si>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</si>
  <si>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</si>
  <si>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</si>
  <si>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</si>
  <si>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</si>
  <si>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</si>
  <si>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</si>
  <si>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</si>
  <si>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</si>
  <si>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</si>
  <si>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</si>
  <si>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</si>
  <si>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</si>
  <si>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</si>
  <si>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</si>
  <si>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</si>
  <si>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</si>
  <si>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</si>
  <si>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</si>
  <si>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</si>
  <si>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</si>
  <si>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</si>
  <si>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</si>
  <si>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</si>
  <si>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</si>
  <si>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</si>
  <si>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</si>
  <si>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</si>
  <si>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</si>
  <si>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</si>
  <si>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</si>
  <si>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</si>
  <si>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</si>
  <si>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</si>
  <si>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</si>
  <si>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</si>
  <si>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</si>
  <si>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</si>
  <si>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</si>
  <si>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</si>
  <si>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</si>
  <si>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</si>
  <si>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</si>
  <si>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</si>
  <si>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</si>
  <si>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</si>
  <si>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</si>
  <si>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</si>
  <si>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</si>
  <si>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</si>
  <si>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</si>
  <si>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</si>
  <si>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</si>
  <si>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</si>
  <si>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</si>
  <si>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</si>
  <si>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</si>
  <si>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</si>
  <si>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</si>
  <si>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</si>
  <si>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</si>
  <si>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</si>
  <si>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</si>
  <si>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</si>
  <si>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</si>
  <si>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</si>
  <si>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</si>
  <si>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</si>
  <si>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</si>
  <si>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</si>
  <si>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</si>
  <si>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</si>
  <si>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</si>
  <si>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</si>
  <si>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</si>
  <si>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</si>
  <si>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</si>
  <si>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</si>
  <si>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</si>
  <si>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</si>
  <si>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</si>
  <si>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</si>
  <si>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</si>
  <si>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</si>
  <si>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</si>
  <si>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</si>
  <si>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</si>
  <si>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</si>
  <si>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</si>
  <si>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</si>
  <si>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</si>
  <si>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</si>
  <si>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</si>
  <si>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</si>
  <si>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</si>
  <si>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</si>
  <si>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</si>
  <si>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</si>
  <si>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</si>
  <si>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</si>
  <si>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</si>
  <si>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</si>
  <si>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</si>
  <si>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</si>
  <si>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</si>
  <si>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</si>
  <si>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</si>
  <si>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</si>
  <si>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</si>
  <si>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</si>
  <si>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</si>
  <si>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</si>
  <si>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</si>
  <si>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</si>
  <si>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</si>
  <si>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</si>
  <si>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</si>
  <si>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</si>
  <si>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</si>
  <si>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</si>
  <si>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</si>
  <si>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</si>
  <si>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</si>
  <si>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</si>
  <si>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</si>
  <si>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</si>
  <si>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</si>
  <si>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</si>
  <si>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</si>
  <si>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</si>
  <si>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</si>
  <si>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</si>
  <si>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</si>
  <si>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</si>
  <si>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</si>
  <si>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</si>
  <si>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</si>
  <si>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</si>
  <si>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</si>
  <si>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</si>
  <si>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</si>
  <si>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</si>
  <si>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</si>
  <si>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</si>
  <si>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</si>
  <si>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</si>
  <si>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</si>
  <si>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</si>
  <si>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</si>
  <si>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</si>
  <si>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</si>
  <si>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</si>
  <si>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</si>
  <si>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</si>
  <si>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</si>
  <si>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</si>
  <si>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</si>
  <si>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</si>
  <si>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</si>
  <si>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</si>
  <si>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</si>
  <si>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</si>
  <si>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</si>
  <si>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</si>
  <si>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</si>
  <si>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</si>
  <si>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</si>
  <si>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</si>
  <si>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</si>
  <si>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</si>
  <si>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</si>
  <si>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</si>
  <si>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</si>
  <si>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</si>
  <si>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</si>
  <si>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</si>
  <si>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</si>
  <si>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</si>
  <si>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</si>
  <si>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</si>
  <si>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</si>
  <si>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</si>
  <si>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</si>
  <si>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</si>
  <si>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</si>
  <si>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</si>
  <si>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</si>
  <si>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</si>
  <si>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</si>
  <si>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</si>
  <si>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</si>
  <si>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</si>
  <si>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</si>
  <si>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</si>
  <si>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</si>
  <si>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</si>
  <si>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</si>
  <si>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</si>
  <si>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</si>
  <si>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</si>
  <si>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</si>
  <si>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</si>
  <si>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</si>
  <si>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</si>
  <si>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</si>
  <si>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</si>
  <si>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</si>
  <si>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</si>
  <si>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</si>
  <si>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</si>
  <si>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</si>
  <si>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</si>
  <si>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</si>
  <si>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</si>
  <si>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</si>
  <si>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</si>
  <si>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</si>
  <si>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</si>
  <si>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</si>
  <si>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</si>
  <si>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</si>
  <si>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</si>
  <si>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</si>
  <si>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</si>
  <si>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</si>
  <si>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</si>
  <si>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</si>
  <si>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</si>
  <si>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</si>
  <si>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</si>
  <si>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</si>
  <si>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</si>
  <si>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</si>
  <si>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</si>
  <si>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</si>
  <si>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</si>
  <si>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</si>
  <si>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</si>
  <si>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</si>
  <si>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</si>
  <si>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</si>
  <si>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</si>
  <si>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</si>
  <si>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</si>
  <si>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</si>
  <si>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</si>
  <si>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</si>
  <si>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</si>
  <si>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</si>
  <si>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</si>
  <si>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</si>
  <si>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</si>
  <si>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</si>
  <si>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</si>
  <si>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</si>
  <si>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</si>
  <si>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</si>
  <si>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</si>
  <si>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</si>
  <si>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</si>
  <si>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</si>
  <si>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</si>
  <si>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</si>
  <si>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</si>
  <si>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</si>
  <si>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</si>
  <si>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</si>
  <si>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</si>
  <si>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</si>
  <si>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</si>
  <si>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</si>
  <si>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</si>
  <si>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</si>
  <si>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</si>
  <si>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</si>
  <si>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</si>
  <si>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</si>
  <si>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</si>
  <si>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</si>
  <si>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</si>
  <si>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</si>
  <si>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</si>
  <si>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</si>
  <si>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</si>
  <si>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</si>
  <si>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</si>
  <si>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</si>
  <si>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</si>
  <si>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</si>
  <si>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</si>
  <si>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</si>
  <si>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</si>
  <si>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</si>
  <si>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</si>
  <si>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</si>
  <si>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</si>
  <si>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</si>
  <si>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</si>
  <si>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</si>
  <si>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</si>
  <si>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</si>
  <si>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</si>
  <si>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</si>
  <si>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</si>
  <si>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</si>
  <si>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</si>
  <si>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</si>
  <si>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</si>
  <si>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</si>
  <si>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</si>
  <si>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</si>
  <si>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</si>
  <si>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</si>
  <si>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</si>
  <si>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</si>
  <si>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</si>
  <si>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</si>
  <si>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</si>
  <si>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</si>
  <si>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</si>
  <si>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</si>
  <si>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</si>
  <si>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</si>
  <si>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</si>
  <si>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</si>
  <si>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</si>
  <si>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</si>
  <si>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</si>
  <si>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</si>
  <si>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</si>
  <si>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</si>
  <si>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</si>
  <si>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</si>
  <si>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</si>
  <si>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</si>
  <si>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</si>
  <si>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</si>
  <si>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</si>
  <si>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</si>
  <si>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</si>
  <si>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</si>
  <si>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</si>
  <si>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</si>
  <si>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</si>
  <si>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</si>
  <si>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</si>
  <si>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</si>
  <si>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</si>
  <si>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</si>
  <si>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</si>
  <si>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</si>
  <si>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</si>
  <si>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</si>
  <si>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</si>
  <si>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</si>
  <si>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</si>
  <si>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</si>
  <si>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</si>
  <si>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</si>
  <si>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</si>
  <si>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</si>
  <si>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</si>
  <si>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</si>
  <si>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</si>
  <si>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</si>
  <si>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</si>
  <si>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</si>
  <si>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</si>
  <si>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</si>
  <si>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</si>
  <si>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</si>
  <si>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</si>
  <si>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</si>
  <si>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</si>
  <si>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</si>
  <si>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</si>
  <si>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</si>
  <si>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</si>
  <si>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</si>
  <si>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</si>
  <si>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</si>
  <si>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</si>
  <si>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</si>
  <si>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</si>
  <si>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</si>
  <si>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</si>
  <si>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</si>
  <si>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</si>
  <si>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</si>
  <si>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</si>
  <si>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</si>
  <si>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</si>
  <si>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</si>
  <si>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</si>
  <si>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</si>
  <si>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</si>
  <si>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</si>
  <si>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</si>
  <si>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</si>
  <si>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</si>
  <si>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</si>
  <si>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</si>
  <si>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</si>
  <si>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</si>
  <si>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</si>
  <si>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</si>
  <si>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</si>
  <si>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</si>
  <si>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</si>
  <si>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</si>
  <si>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</si>
  <si>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</si>
  <si>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</si>
  <si>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</si>
  <si>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</si>
  <si>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</si>
  <si>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</si>
  <si>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</si>
  <si>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</si>
  <si>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</si>
  <si>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</si>
  <si>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</si>
  <si>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</si>
  <si>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</si>
  <si>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</si>
  <si>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</si>
  <si>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</si>
  <si>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</si>
  <si>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</si>
  <si>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</si>
  <si>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</si>
  <si>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</si>
  <si>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</si>
  <si>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</si>
  <si>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</si>
  <si>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</si>
  <si>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</si>
  <si>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</si>
  <si>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</si>
  <si>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</si>
  <si>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</si>
  <si>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</si>
  <si>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</si>
  <si>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</si>
  <si>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</si>
  <si>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</si>
  <si>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</si>
  <si>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</si>
  <si>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</si>
  <si>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</si>
  <si>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</si>
  <si>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</si>
  <si>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</si>
  <si>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</si>
  <si>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</si>
  <si>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</si>
  <si>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</si>
  <si>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</si>
  <si>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</si>
  <si>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</si>
  <si>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</si>
  <si>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</si>
  <si>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</si>
  <si>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</si>
  <si>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</si>
  <si>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</si>
  <si>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</si>
  <si>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</si>
  <si>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</si>
  <si>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</si>
  <si>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</si>
  <si>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</si>
  <si>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</si>
  <si>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</si>
  <si>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</si>
  <si>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</si>
  <si>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</si>
  <si>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</si>
  <si>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</si>
  <si>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</si>
  <si>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</si>
  <si>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</si>
  <si>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</si>
  <si>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</si>
  <si>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</si>
  <si>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</si>
  <si>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</si>
  <si>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</si>
  <si>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</si>
  <si>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</si>
  <si>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</si>
  <si>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</si>
  <si>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</si>
  <si>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</si>
  <si>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</si>
  <si>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</si>
  <si>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</si>
  <si>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</si>
  <si>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</si>
  <si>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</si>
  <si>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</si>
  <si>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</si>
  <si>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</si>
  <si>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</si>
  <si>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</si>
  <si>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</si>
  <si>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</si>
  <si>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</si>
  <si>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</si>
  <si>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</si>
  <si>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</si>
  <si>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</si>
  <si>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</si>
  <si>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</si>
  <si>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</si>
  <si>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</si>
  <si>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</si>
  <si>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</si>
  <si>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</si>
  <si>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</si>
  <si>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</si>
  <si>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</si>
  <si>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</si>
  <si>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</si>
  <si>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</si>
  <si>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</si>
  <si>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</si>
  <si>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</si>
  <si>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</si>
  <si>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</si>
  <si>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</si>
  <si>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</si>
  <si>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</si>
  <si>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</si>
  <si>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</si>
  <si>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</si>
  <si>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</si>
  <si>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</si>
  <si>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</si>
  <si>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</si>
  <si>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</si>
  <si>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</si>
  <si>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</si>
  <si>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</si>
  <si>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</si>
  <si>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</si>
  <si>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</si>
  <si>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</si>
  <si>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</si>
  <si>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</si>
  <si>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</si>
  <si>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</si>
  <si>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</si>
  <si>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</si>
  <si>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</si>
  <si>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</si>
  <si>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</si>
  <si>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</si>
  <si>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</si>
  <si>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</si>
  <si>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</si>
  <si>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</si>
  <si>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</si>
  <si>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</si>
  <si>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</si>
  <si>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</si>
  <si>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</si>
  <si>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</si>
  <si>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</si>
  <si>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</si>
  <si>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</si>
  <si>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</si>
  <si>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</si>
  <si>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</si>
  <si>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</si>
  <si>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</si>
  <si>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</si>
  <si>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</si>
  <si>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</si>
  <si>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</si>
  <si>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</si>
  <si>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</si>
  <si>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</si>
  <si>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</si>
  <si>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</si>
  <si>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</si>
  <si>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</si>
  <si>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</si>
  <si>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</si>
  <si>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</si>
  <si>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</si>
  <si>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</si>
  <si>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</si>
  <si>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</si>
  <si>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</si>
  <si>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</si>
  <si>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</si>
  <si>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</si>
  <si>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</si>
  <si>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</si>
  <si>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</si>
  <si>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</si>
  <si>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</si>
  <si>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</si>
  <si>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</si>
  <si>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</si>
  <si>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</si>
  <si>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</si>
  <si>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</si>
  <si>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</si>
  <si>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</si>
  <si>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</si>
  <si>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</si>
  <si>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</si>
  <si>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</si>
  <si>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</si>
  <si>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</si>
  <si>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</si>
  <si>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</si>
  <si>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</si>
  <si>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</si>
  <si>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</si>
  <si>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</si>
  <si>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</si>
  <si>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</si>
  <si>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</si>
  <si>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</si>
  <si>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</si>
  <si>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</si>
  <si>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</si>
  <si>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</si>
  <si>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</si>
  <si>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</si>
  <si>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</si>
  <si>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</si>
  <si>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</si>
  <si>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</si>
  <si>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</si>
  <si>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</si>
  <si>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</si>
  <si>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</si>
  <si>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</si>
  <si>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</si>
  <si>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</si>
  <si>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</si>
  <si>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</si>
  <si>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</si>
  <si>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</si>
  <si>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</si>
  <si>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</si>
  <si>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</si>
  <si>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</si>
  <si>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</si>
  <si>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</si>
  <si>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</si>
  <si>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</si>
  <si>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</si>
  <si>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</si>
  <si>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</si>
  <si>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</si>
  <si>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</si>
  <si>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</si>
  <si>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</si>
  <si>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</si>
  <si>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</si>
  <si>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</si>
  <si>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</si>
  <si>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</si>
  <si>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</si>
  <si>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</si>
  <si>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</si>
  <si>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</si>
  <si>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</si>
  <si>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</si>
  <si>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</si>
  <si>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</si>
  <si>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</si>
  <si>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</si>
  <si>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</si>
  <si>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</si>
  <si>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</si>
  <si>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</si>
  <si>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</si>
  <si>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</si>
  <si>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</si>
  <si>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</si>
  <si>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</si>
  <si>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</si>
  <si>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</si>
  <si>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</si>
  <si>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</si>
  <si>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</si>
  <si>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</si>
  <si>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</si>
  <si>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</si>
  <si>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</si>
  <si>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</si>
  <si>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</si>
  <si>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</si>
  <si>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</si>
  <si>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</si>
  <si>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</si>
  <si>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</si>
  <si>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</si>
  <si>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</si>
  <si>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</si>
  <si>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</si>
  <si>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</si>
  <si>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</si>
  <si>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</si>
  <si>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</si>
  <si>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</si>
  <si>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</si>
  <si>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</si>
  <si>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</si>
  <si>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</si>
  <si>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</si>
  <si>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</si>
  <si>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</si>
  <si>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</si>
  <si>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</si>
  <si>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</si>
  <si>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</si>
  <si>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</si>
  <si>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</si>
  <si>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</si>
  <si>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</si>
  <si>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</si>
  <si>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</si>
  <si>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</si>
  <si>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</si>
  <si>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</si>
  <si>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</si>
  <si>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</si>
  <si>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</si>
  <si>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</si>
  <si>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</si>
  <si>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</si>
  <si>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</si>
  <si>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</si>
  <si>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</si>
  <si>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</si>
  <si>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</si>
  <si>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</si>
  <si>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</si>
  <si>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</si>
  <si>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</si>
  <si>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</si>
  <si>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</si>
  <si>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</si>
  <si>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</si>
  <si>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</si>
  <si>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</si>
  <si>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</si>
  <si>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</si>
  <si>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</si>
  <si>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</si>
  <si>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</si>
  <si>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</si>
  <si>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</si>
  <si>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</si>
  <si>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</si>
  <si>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</si>
  <si>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</si>
  <si>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</si>
  <si>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</si>
  <si>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</si>
  <si>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</si>
  <si>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</si>
  <si>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</si>
  <si>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</si>
  <si>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</si>
  <si>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</si>
  <si>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</si>
  <si>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</si>
  <si>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</si>
  <si>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</si>
  <si>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</si>
  <si>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</si>
  <si>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</si>
  <si>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</si>
  <si>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</si>
  <si>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</si>
  <si>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</si>
  <si>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</si>
  <si>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</si>
  <si>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</si>
  <si>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</si>
  <si>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</si>
  <si>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</si>
  <si>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</si>
  <si>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</si>
  <si>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</si>
  <si>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</si>
  <si>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</si>
  <si>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</si>
  <si>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</si>
  <si>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</si>
  <si>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</si>
  <si>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</si>
  <si>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</si>
  <si>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</si>
  <si>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</si>
  <si>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</si>
  <si>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</si>
  <si>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</si>
  <si>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</si>
  <si>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</si>
  <si>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</si>
  <si>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</si>
  <si>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</si>
  <si>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</si>
  <si>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</si>
  <si>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</si>
  <si>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</si>
  <si>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</si>
  <si>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</si>
  <si>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</si>
  <si>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</si>
  <si>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</si>
  <si>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</si>
  <si>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</si>
  <si>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</si>
  <si>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</si>
  <si>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</si>
  <si>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</si>
  <si>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</si>
  <si>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</si>
  <si>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</si>
  <si>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</si>
  <si>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</si>
  <si>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</si>
  <si>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</si>
  <si>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</si>
  <si>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</si>
  <si>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</si>
  <si>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</si>
  <si>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</si>
  <si>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</si>
  <si>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</si>
  <si>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</si>
  <si>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</si>
  <si>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</si>
  <si>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</si>
  <si>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</si>
  <si>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</si>
  <si>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</si>
  <si>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</si>
  <si>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</si>
  <si>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</si>
  <si>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</si>
  <si>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</si>
  <si>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</si>
  <si>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</si>
  <si>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</si>
  <si>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</si>
  <si>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</si>
  <si>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</si>
  <si>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</si>
  <si>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</si>
  <si>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</si>
  <si>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</si>
  <si>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</si>
  <si>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</si>
  <si>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</si>
  <si>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</si>
  <si>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</si>
  <si>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</si>
  <si>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</si>
  <si>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</si>
  <si>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</si>
  <si>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</si>
  <si>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</si>
  <si>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</si>
  <si>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</si>
  <si>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</si>
  <si>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</si>
  <si>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</si>
  <si>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</si>
  <si>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</si>
  <si>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</si>
  <si>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</si>
  <si>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</si>
  <si>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</si>
  <si>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</si>
  <si>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</si>
  <si>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</si>
  <si>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</si>
  <si>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</si>
  <si>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</si>
  <si>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</si>
  <si>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</si>
  <si>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</si>
  <si>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</si>
  <si>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</si>
  <si>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</si>
  <si>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</si>
  <si>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</si>
  <si>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</si>
  <si>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</si>
  <si>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</si>
  <si>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</si>
  <si>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</si>
  <si>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</si>
  <si>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</si>
  <si>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</si>
  <si>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</si>
  <si>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</si>
  <si>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</si>
  <si>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</si>
  <si>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</si>
  <si>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</si>
  <si>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</si>
  <si>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</si>
  <si>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</si>
  <si>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</si>
  <si>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</si>
  <si>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</si>
  <si>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</si>
  <si>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</si>
  <si>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</si>
  <si>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</si>
  <si>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</si>
  <si>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</si>
  <si>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</si>
  <si>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</si>
  <si>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</si>
  <si>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</si>
  <si>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</si>
  <si>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</si>
  <si>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</si>
  <si>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</si>
  <si>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</si>
  <si>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</si>
  <si>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</si>
  <si>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</si>
  <si>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</si>
  <si>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</si>
  <si>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</si>
  <si>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</si>
  <si>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</si>
  <si>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</si>
  <si>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</si>
  <si>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</si>
  <si>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</si>
  <si>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</si>
  <si>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</si>
  <si>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</si>
  <si>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</si>
  <si>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</si>
  <si>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</si>
  <si>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</si>
  <si>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</si>
  <si>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</si>
  <si>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</si>
  <si>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</si>
  <si>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</si>
  <si>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</si>
  <si>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</si>
  <si>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</si>
  <si>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</si>
  <si>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</si>
  <si>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</si>
  <si>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</si>
  <si>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</si>
  <si>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</si>
  <si>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</si>
  <si>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</si>
  <si>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</si>
  <si>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</si>
  <si>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</si>
  <si>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</si>
  <si>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</si>
  <si>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</si>
  <si>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</si>
  <si>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</si>
  <si>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</si>
  <si>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</si>
  <si>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</si>
  <si>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</si>
  <si>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</si>
  <si>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</si>
  <si>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</si>
  <si>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</si>
  <si>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</si>
  <si>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</si>
  <si>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</si>
  <si>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</si>
  <si>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</si>
  <si>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</si>
  <si>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</si>
  <si>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</si>
  <si>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</si>
  <si>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</si>
  <si>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</si>
  <si>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</si>
  <si>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</si>
  <si>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</si>
  <si>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</si>
  <si>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</si>
  <si>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</si>
  <si>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</si>
  <si>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</si>
  <si>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</si>
  <si>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</si>
  <si>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</si>
  <si>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</si>
  <si>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</si>
  <si>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</si>
  <si>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</si>
  <si>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</si>
  <si>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</si>
  <si>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</si>
  <si>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</si>
  <si>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</si>
  <si>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</si>
  <si>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</si>
  <si>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</si>
  <si>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</si>
  <si>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</si>
  <si>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</si>
  <si>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</si>
  <si>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</si>
  <si>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</si>
  <si>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</si>
  <si>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</si>
  <si>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</si>
  <si>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</si>
  <si>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</si>
  <si>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</si>
  <si>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</si>
  <si>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</si>
  <si>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</si>
  <si>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</si>
  <si>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</si>
  <si>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</si>
  <si>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</si>
  <si>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</si>
  <si>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</si>
  <si>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</si>
  <si>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</si>
  <si>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</si>
  <si>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</si>
  <si>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</si>
  <si>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</si>
  <si>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</si>
  <si>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</si>
  <si>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</si>
  <si>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</si>
  <si>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</si>
  <si>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</si>
  <si>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</si>
  <si>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</si>
  <si>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</si>
  <si>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</si>
  <si>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</si>
  <si>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</si>
  <si>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</si>
  <si>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</si>
  <si>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</si>
  <si>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</si>
  <si>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</si>
  <si>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</si>
  <si>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</si>
  <si>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</si>
  <si>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</si>
  <si>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</si>
  <si>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</si>
  <si>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</si>
  <si>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</si>
  <si>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</si>
  <si>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</si>
  <si>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</si>
  <si>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</si>
  <si>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</si>
  <si>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</si>
  <si>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</si>
  <si>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</si>
  <si>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</si>
  <si>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</si>
  <si>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</si>
  <si>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</si>
  <si>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</si>
  <si>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</si>
  <si>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</si>
  <si>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</si>
  <si>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</si>
  <si>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</si>
  <si>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</si>
  <si>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</si>
  <si>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</si>
  <si>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</si>
  <si>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</si>
  <si>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</si>
  <si>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</si>
  <si>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</si>
  <si>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</si>
  <si>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</si>
  <si>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</si>
  <si>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</si>
  <si>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</si>
  <si>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</si>
  <si>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</si>
  <si>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</si>
  <si>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</si>
  <si>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</si>
  <si>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</si>
  <si>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</si>
  <si>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</si>
  <si>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</si>
  <si>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</si>
  <si>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</si>
  <si>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</si>
  <si>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</si>
  <si>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</si>
  <si>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</si>
  <si>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</si>
  <si>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</si>
  <si>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</si>
  <si>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</si>
  <si>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</si>
  <si>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</si>
  <si>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</si>
  <si>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</si>
  <si>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</si>
  <si>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</si>
  <si>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</si>
  <si>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</si>
  <si>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</si>
  <si>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</si>
  <si>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</si>
  <si>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</si>
  <si>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</si>
  <si>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</si>
  <si>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</si>
  <si>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</si>
  <si>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</si>
  <si>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</si>
  <si>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</si>
  <si>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</si>
  <si>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</si>
  <si>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</si>
  <si>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</si>
  <si>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</si>
  <si>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</si>
  <si>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</si>
  <si>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</si>
  <si>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</si>
  <si>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</si>
  <si>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</si>
  <si>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</si>
  <si>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</si>
  <si>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</si>
  <si>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</si>
  <si>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</si>
  <si>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</si>
  <si>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</si>
  <si>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</si>
  <si>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</si>
  <si>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</si>
  <si>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</si>
  <si>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</si>
  <si>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</si>
  <si>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</si>
  <si>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</si>
  <si>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</si>
  <si>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</si>
  <si>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</si>
  <si>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</si>
  <si>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</si>
  <si>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</si>
  <si>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</si>
  <si>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</si>
  <si>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</si>
  <si>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</si>
  <si>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</si>
  <si>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</si>
  <si>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</si>
  <si>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</si>
  <si>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</si>
  <si>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</si>
  <si>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</si>
  <si>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</si>
  <si>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</si>
  <si>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</si>
  <si>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</si>
  <si>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</si>
  <si>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</si>
  <si>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</si>
  <si>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</si>
  <si>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</si>
  <si>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</si>
  <si>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</si>
  <si>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</si>
  <si>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</si>
  <si>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</si>
  <si>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</si>
  <si>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</si>
  <si>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</si>
  <si>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</si>
  <si>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</si>
  <si>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</si>
  <si>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</si>
  <si>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</si>
  <si>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</si>
  <si>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</si>
  <si>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</si>
  <si>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</si>
  <si>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</si>
  <si>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</si>
  <si>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</si>
  <si>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</si>
  <si>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</si>
  <si>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</si>
  <si>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</si>
  <si>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</si>
  <si>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</si>
  <si>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</si>
  <si>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</si>
  <si>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</si>
  <si>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</si>
  <si>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</si>
  <si>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</si>
  <si>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</si>
  <si>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</si>
  <si>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</si>
  <si>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</si>
  <si>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</si>
  <si>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</si>
  <si>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</si>
  <si>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</si>
  <si>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</si>
  <si>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</si>
  <si>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</si>
  <si>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</si>
  <si>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</si>
  <si>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</si>
  <si>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</si>
  <si>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</si>
  <si>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</si>
  <si>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</si>
  <si>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</si>
  <si>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</si>
  <si>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</si>
  <si>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</si>
  <si>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</si>
  <si>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</si>
  <si>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</si>
  <si>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</si>
  <si>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</si>
  <si>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</si>
  <si>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</si>
  <si>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</si>
  <si>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</si>
  <si>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</si>
  <si>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</si>
  <si>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</si>
  <si>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</si>
  <si>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</si>
  <si>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</si>
  <si>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</si>
  <si>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</si>
  <si>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</si>
  <si>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</si>
  <si>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</si>
  <si>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</si>
  <si>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</si>
  <si>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</si>
  <si>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</si>
  <si>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</si>
  <si>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</si>
  <si>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</si>
  <si>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</si>
  <si>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</si>
  <si>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</si>
  <si>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</si>
  <si>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</si>
  <si>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</si>
  <si>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</si>
  <si>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</si>
  <si>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</si>
  <si>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</si>
  <si>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</si>
  <si>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</si>
  <si>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</si>
  <si>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</si>
  <si>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</si>
  <si>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</si>
  <si>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</si>
  <si>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</si>
  <si>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</si>
  <si>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</si>
  <si>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</si>
  <si>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</si>
  <si>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</si>
  <si>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</si>
  <si>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</si>
  <si>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</si>
  <si>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</si>
  <si>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</si>
  <si>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</si>
  <si>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</si>
  <si>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</si>
  <si>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</si>
  <si>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</si>
  <si>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</si>
  <si>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</si>
  <si>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</si>
  <si>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</si>
  <si>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</si>
  <si>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</si>
  <si>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</si>
  <si>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</si>
  <si>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</si>
  <si>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</si>
  <si>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</si>
  <si>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</si>
  <si>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</si>
  <si>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</si>
  <si>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</si>
  <si>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</si>
  <si>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</si>
  <si>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</si>
  <si>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</si>
  <si>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</si>
  <si>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</si>
  <si>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</si>
  <si>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</si>
  <si>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</si>
  <si>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</si>
  <si>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</si>
  <si>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</si>
  <si>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</si>
  <si>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</si>
  <si>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</si>
  <si>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</si>
  <si>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</si>
  <si>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</si>
  <si>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</si>
  <si>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</si>
  <si>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</si>
  <si>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</si>
  <si>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</si>
  <si>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</si>
  <si>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</si>
  <si>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</si>
  <si>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</si>
  <si>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</si>
  <si>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</si>
  <si>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</si>
  <si>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</si>
  <si>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</si>
  <si>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</si>
  <si>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</si>
  <si>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</si>
  <si>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</si>
  <si>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</si>
  <si>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</si>
  <si>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</si>
  <si>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</si>
  <si>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</si>
  <si>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</si>
  <si>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</si>
  <si>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</si>
  <si>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</si>
  <si>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</si>
  <si>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</si>
  <si>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</si>
  <si>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</si>
  <si>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</si>
  <si>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</si>
  <si>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</si>
  <si>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</si>
  <si>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</si>
  <si>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</si>
  <si>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</si>
  <si>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</si>
  <si>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</si>
  <si>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</si>
  <si>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</si>
  <si>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</si>
  <si>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</si>
  <si>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</si>
  <si>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</si>
  <si>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</si>
  <si>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</si>
  <si>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</si>
  <si>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</si>
  <si>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</si>
  <si>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</si>
  <si>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</si>
  <si>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</si>
  <si>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</si>
  <si>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</si>
  <si>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</si>
  <si>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</si>
  <si>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</si>
  <si>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</si>
  <si>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</si>
  <si>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</si>
  <si>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</si>
  <si>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</si>
  <si>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</si>
  <si>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</si>
  <si>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</si>
  <si>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</si>
  <si>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</si>
  <si>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</si>
  <si>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</si>
  <si>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</si>
  <si>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</si>
  <si>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</si>
  <si>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</si>
  <si>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</si>
  <si>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</si>
  <si>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</si>
  <si>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</si>
  <si>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</si>
  <si>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</si>
  <si>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</si>
  <si>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</si>
  <si>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</si>
  <si>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</si>
  <si>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</si>
  <si>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</si>
  <si>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</si>
  <si>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</si>
  <si>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</si>
  <si>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</si>
  <si>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</si>
  <si>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</si>
  <si>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</si>
  <si>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</si>
  <si>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</si>
  <si>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</si>
  <si>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</si>
  <si>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</si>
  <si>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</si>
  <si>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</si>
  <si>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</si>
  <si>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</si>
  <si>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</si>
  <si>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</si>
  <si>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</si>
  <si>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</si>
  <si>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</si>
  <si>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</si>
  <si>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</si>
  <si>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</si>
  <si>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</si>
  <si>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</si>
  <si>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</si>
  <si>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</si>
  <si>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</si>
  <si>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</si>
  <si>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</si>
  <si>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</si>
  <si>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</si>
  <si>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</si>
  <si>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</si>
  <si>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</si>
  <si>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</si>
  <si>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</si>
  <si>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</si>
  <si>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</si>
  <si>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</si>
  <si>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</si>
  <si>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</si>
  <si>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</si>
  <si>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</si>
  <si>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</si>
  <si>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</si>
  <si>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</si>
  <si>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</si>
  <si>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</si>
  <si>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</si>
  <si>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</si>
  <si>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</si>
  <si>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</si>
  <si>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</si>
  <si>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</si>
  <si>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</si>
  <si>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</si>
  <si>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</si>
  <si>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</si>
  <si>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</si>
  <si>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</si>
  <si>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</si>
  <si>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</si>
  <si>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</si>
  <si>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</si>
  <si>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</si>
  <si>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05170900</t>
  </si>
  <si>
    <t>L'ARIEGE</t>
  </si>
  <si>
    <t>L'ARIEGE AU VERNET</t>
  </si>
  <si>
    <t>IBMR190-05640</t>
  </si>
  <si>
    <t>Agence de l'Eau Adour Garonne</t>
  </si>
  <si>
    <t>41749411900056</t>
  </si>
  <si>
    <t>AQUABIO</t>
  </si>
  <si>
    <t>GAUCHE</t>
  </si>
  <si>
    <t>Benjamin POUJARDIEU (Hydrobiologiste) - Jonathan CHARLES (Hydrobiologiste)</t>
  </si>
  <si>
    <t>IBMR Standard</t>
  </si>
  <si>
    <t>BASSES EAUX</t>
  </si>
  <si>
    <t>ensoleille</t>
  </si>
  <si>
    <t>NULLE OU FAIBLE</t>
  </si>
  <si>
    <t>OUI</t>
  </si>
  <si>
    <t>Difficulté de réalisation : Prélèvement difficile en raison de la profondeur associée par endroit à un fort courant.
Présence de zones non accessibles à pied (courant+profondeur) prospectables depuis leurs bordures du fait de la bonne visibilité (transpa</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</si>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</sst>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585901</v>
      </c>
      <c r="G10" s="97"/>
      <c r="H10" s="98"/>
    </row>
    <row r="11" spans="1:8" ht="15">
      <c r="A11" s="10" t="s">
        <v>2281</v>
      </c>
      <c r="B11" s="47">
        <v>43732</v>
      </c>
      <c r="D11" s="10" t="s">
        <v>2284</v>
      </c>
      <c r="E11" s="52">
        <v>6232417</v>
      </c>
      <c r="G11" s="97"/>
      <c r="H11" s="98"/>
    </row>
    <row r="12" spans="1:8" ht="15">
      <c r="A12" s="10" t="s">
        <v>2287</v>
      </c>
      <c r="B12" s="52" t="s">
        <v>5291</v>
      </c>
      <c r="D12" s="10" t="s">
        <v>2285</v>
      </c>
      <c r="E12" s="52">
        <v>585960</v>
      </c>
      <c r="G12" s="99"/>
      <c r="H12" s="100"/>
    </row>
    <row r="13" spans="1:5" ht="17.25" customHeight="1" thickBot="1">
      <c r="A13" s="2"/>
      <c r="B13" s="55"/>
      <c r="D13" s="10" t="s">
        <v>2286</v>
      </c>
      <c r="E13" s="52">
        <v>6232482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585901</v>
      </c>
    </row>
    <row r="18" spans="1:3" ht="15">
      <c r="A18" s="111"/>
      <c r="B18" s="49" t="s">
        <v>2271</v>
      </c>
      <c r="C18" s="61">
        <f>E11</f>
        <v>6232417</v>
      </c>
    </row>
    <row r="19" spans="1:2" ht="15">
      <c r="A19" s="3" t="s">
        <v>2063</v>
      </c>
      <c r="B19" s="29">
        <v>247</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42</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42.29999923706055</v>
      </c>
      <c r="C37" s="6"/>
      <c r="D37" s="8" t="s">
        <v>2110</v>
      </c>
      <c r="E37" s="30"/>
    </row>
    <row r="38" spans="1:5" s="7" customFormat="1" ht="15" customHeight="1">
      <c r="A38" s="5" t="s">
        <v>2115</v>
      </c>
      <c r="B38" s="30">
        <v>23</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5</v>
      </c>
      <c r="C47" s="6"/>
      <c r="D47" s="10" t="s">
        <v>2103</v>
      </c>
      <c r="E47" s="9"/>
    </row>
    <row r="48" spans="1:5" s="15" customFormat="1" ht="15">
      <c r="A48" s="3" t="s">
        <v>2102</v>
      </c>
      <c r="B48" s="9">
        <v>3</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row>
    <row r="58" spans="1:5" s="15" customFormat="1" ht="15">
      <c r="A58" s="3" t="s">
        <v>2094</v>
      </c>
      <c r="B58" s="9">
        <v>2</v>
      </c>
      <c r="C58" s="6"/>
      <c r="D58" s="10" t="s">
        <v>2094</v>
      </c>
      <c r="E58" s="9"/>
    </row>
    <row r="59" spans="1:5" s="15" customFormat="1" ht="15">
      <c r="A59" s="3" t="s">
        <v>2093</v>
      </c>
      <c r="B59" s="9">
        <v>4</v>
      </c>
      <c r="C59" s="6"/>
      <c r="D59" s="10" t="s">
        <v>2093</v>
      </c>
      <c r="E59" s="9"/>
    </row>
    <row r="60" spans="1:5" s="15" customFormat="1" ht="15">
      <c r="A60" s="3" t="s">
        <v>2092</v>
      </c>
      <c r="B60" s="9">
        <v>4</v>
      </c>
      <c r="C60" s="6"/>
      <c r="D60" s="10" t="s">
        <v>2092</v>
      </c>
      <c r="E60" s="9"/>
    </row>
    <row r="61" spans="1:5" s="15" customFormat="1" ht="15">
      <c r="A61" s="3" t="s">
        <v>2091</v>
      </c>
      <c r="B61" s="9">
        <v>2</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row>
    <row r="66" spans="1:5" s="15" customFormat="1" ht="15">
      <c r="A66" s="3" t="s">
        <v>2088</v>
      </c>
      <c r="B66" s="9">
        <v>2</v>
      </c>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2</v>
      </c>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row>
    <row r="82" spans="1:5" s="15" customFormat="1" ht="15">
      <c r="A82" s="3" t="s">
        <v>2076</v>
      </c>
      <c r="B82" s="9">
        <v>0</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821</v>
      </c>
      <c r="B97" s="20" t="str">
        <f>IF(A97="NEWCOD",IF(ISBLANK(G97),"renseigner le champ 'Nouveau taxon'",G97),VLOOKUP(A97,'Ref Taxo'!A:B,2,FALSE))</f>
        <v>Groenlandia densa</v>
      </c>
      <c r="C97" s="21">
        <f>IF(A97="NEWCOD",IF(ISBLANK(H97),"NoCod",H97),VLOOKUP(A97,'Ref Taxo'!A:D,4,FALSE))</f>
        <v>1638</v>
      </c>
      <c r="D97" s="34">
        <v>0.009999999776482582</v>
      </c>
      <c r="E97" s="35">
        <v>0</v>
      </c>
      <c r="F97" s="35" t="s">
        <v>2294</v>
      </c>
      <c r="G97" s="77"/>
      <c r="H97" s="78"/>
    </row>
    <row r="98" spans="1:8" ht="15">
      <c r="A98" s="33" t="s">
        <v>1883</v>
      </c>
      <c r="B98" s="20" t="str">
        <f>IF(A98="NEWCOD",IF(ISBLANK(G98),"renseigner le champ 'Nouveau taxon'",G98),VLOOKUP(A98,'Ref Taxo'!A:B,2,FALSE))</f>
        <v>Spirogyra</v>
      </c>
      <c r="C98" s="21">
        <f>IF(A98="NEWCOD",IF(ISBLANK(H98),"NoCod",H98),VLOOKUP(A98,'Ref Taxo'!A:D,4,FALSE))</f>
        <v>1147</v>
      </c>
      <c r="D98" s="34">
        <v>0.009999999776482582</v>
      </c>
      <c r="E98" s="35">
        <v>0</v>
      </c>
      <c r="F98" s="35" t="s">
        <v>2294</v>
      </c>
      <c r="G98" s="79"/>
      <c r="H98" s="80"/>
    </row>
    <row r="99" spans="1:8" ht="15">
      <c r="A99" s="33" t="s">
        <v>868</v>
      </c>
      <c r="B99" s="20" t="str">
        <f>IF(A99="NEWCOD",IF(ISBLANK(G99),"renseigner le champ 'Nouveau taxon'",G99),VLOOKUP(A99,'Ref Taxo'!A:B,2,FALSE))</f>
        <v>Hydrodictyon</v>
      </c>
      <c r="C99" s="21">
        <f>IF(A99="NEWCOD",IF(ISBLANK(H99),"NoCod",H99),VLOOKUP(A99,'Ref Taxo'!A:D,4,FALSE))</f>
        <v>5686</v>
      </c>
      <c r="D99" s="34">
        <v>0.009999999776482582</v>
      </c>
      <c r="E99" s="35">
        <v>0</v>
      </c>
      <c r="F99" s="35" t="s">
        <v>2294</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0.009999999776482582</v>
      </c>
      <c r="E100" s="35">
        <v>0</v>
      </c>
      <c r="F100" s="35" t="s">
        <v>2294</v>
      </c>
      <c r="G100" s="79"/>
      <c r="H100" s="80"/>
    </row>
    <row r="101" spans="1:8" ht="15">
      <c r="A101" s="33" t="s">
        <v>1977</v>
      </c>
      <c r="B101" s="20" t="str">
        <f>IF(A101="NEWCOD",IF(ISBLANK(G101),"renseigner le champ 'Nouveau taxon'",G101),VLOOKUP(A101,'Ref Taxo'!A:B,2,FALSE))</f>
        <v>Ulothrix</v>
      </c>
      <c r="C101" s="21">
        <f>IF(A101="NEWCOD",IF(ISBLANK(H101),"NoCod",H101),VLOOKUP(A101,'Ref Taxo'!A:D,4,FALSE))</f>
        <v>1142</v>
      </c>
      <c r="D101" s="34">
        <v>0.009999999776482582</v>
      </c>
      <c r="E101" s="35">
        <v>0</v>
      </c>
      <c r="F101" s="35" t="s">
        <v>2294</v>
      </c>
      <c r="G101" s="79"/>
      <c r="H101" s="80"/>
    </row>
    <row r="102" spans="1:8" ht="15">
      <c r="A102" s="33" t="s">
        <v>1306</v>
      </c>
      <c r="B102" s="20" t="str">
        <f>IF(A102="NEWCOD",IF(ISBLANK(G102),"renseigner le champ 'Nouveau taxon'",G102),VLOOKUP(A102,'Ref Taxo'!A:B,2,FALSE))</f>
        <v>Oscillatoria</v>
      </c>
      <c r="C102" s="21">
        <f>IF(A102="NEWCOD",IF(ISBLANK(H102),"NoCod",H102),VLOOKUP(A102,'Ref Taxo'!A:D,4,FALSE))</f>
        <v>1108</v>
      </c>
      <c r="D102" s="34">
        <v>0.009999999776482582</v>
      </c>
      <c r="E102" s="35">
        <v>0</v>
      </c>
      <c r="F102" s="35" t="s">
        <v>2294</v>
      </c>
      <c r="G102" s="79"/>
      <c r="H102" s="80"/>
    </row>
    <row r="103" spans="1:8" ht="15">
      <c r="A103" s="33" t="s">
        <v>1322</v>
      </c>
      <c r="B103" s="20" t="str">
        <f>IF(A103="NEWCOD",IF(ISBLANK(G103),"renseigner le champ 'Nouveau taxon'",G103),VLOOKUP(A103,'Ref Taxo'!A:B,2,FALSE))</f>
        <v xml:space="preserve">Paralemanea </v>
      </c>
      <c r="C103" s="21">
        <f>IF(A103="NEWCOD",IF(ISBLANK(H103),"NoCod",H103),VLOOKUP(A103,'Ref Taxo'!A:D,4,FALSE))</f>
        <v>31566</v>
      </c>
      <c r="D103" s="34">
        <v>0.009999999776482582</v>
      </c>
      <c r="E103" s="35">
        <v>0</v>
      </c>
      <c r="F103" s="35" t="s">
        <v>2294</v>
      </c>
      <c r="G103" s="79"/>
      <c r="H103" s="80"/>
    </row>
    <row r="104" spans="1:8" ht="15">
      <c r="A104" s="33" t="s">
        <v>1941</v>
      </c>
      <c r="B104" s="20" t="str">
        <f>IF(A104="NEWCOD",IF(ISBLANK(G104),"renseigner le champ 'Nouveau taxon'",G104),VLOOKUP(A104,'Ref Taxo'!A:B,2,FALSE))</f>
        <v>Tolypothrix</v>
      </c>
      <c r="C104" s="21">
        <f>IF(A104="NEWCOD",IF(ISBLANK(H104),"NoCod",H104),VLOOKUP(A104,'Ref Taxo'!A:D,4,FALSE))</f>
        <v>6304</v>
      </c>
      <c r="D104" s="34">
        <v>0.009999999776482582</v>
      </c>
      <c r="E104" s="35">
        <v>0</v>
      </c>
      <c r="F104" s="35" t="s">
        <v>2294</v>
      </c>
      <c r="G104" s="79"/>
      <c r="H104" s="80"/>
    </row>
    <row r="105" spans="1:8" ht="15">
      <c r="A105" s="33" t="s">
        <v>631</v>
      </c>
      <c r="B105" s="20" t="str">
        <f>IF(A105="NEWCOD",IF(ISBLANK(G105),"renseigner le champ 'Nouveau taxon'",G105),VLOOKUP(A105,'Ref Taxo'!A:B,2,FALSE))</f>
        <v>Elodea canadensis</v>
      </c>
      <c r="C105" s="21">
        <f>IF(A105="NEWCOD",IF(ISBLANK(H105),"NoCod",H105),VLOOKUP(A105,'Ref Taxo'!A:D,4,FALSE))</f>
        <v>1586</v>
      </c>
      <c r="D105" s="34">
        <v>0.20000000298023224</v>
      </c>
      <c r="E105" s="35">
        <v>0</v>
      </c>
      <c r="F105" s="35" t="s">
        <v>2294</v>
      </c>
      <c r="G105" s="79"/>
      <c r="H105" s="80"/>
    </row>
    <row r="106" spans="1:8" ht="15">
      <c r="A106" s="33" t="s">
        <v>1289</v>
      </c>
      <c r="B106" s="20" t="str">
        <f>IF(A106="NEWCOD",IF(ISBLANK(G106),"renseigner le champ 'Nouveau taxon'",G106),VLOOKUP(A106,'Ref Taxo'!A:B,2,FALSE))</f>
        <v>Oedogonium</v>
      </c>
      <c r="C106" s="21">
        <f>IF(A106="NEWCOD",IF(ISBLANK(H106),"NoCod",H106),VLOOKUP(A106,'Ref Taxo'!A:D,4,FALSE))</f>
        <v>1134</v>
      </c>
      <c r="D106" s="34">
        <v>0.5</v>
      </c>
      <c r="E106" s="35">
        <v>0</v>
      </c>
      <c r="F106" s="35" t="s">
        <v>2294</v>
      </c>
      <c r="G106" s="79"/>
      <c r="H106" s="80"/>
    </row>
    <row r="107" spans="1:8" ht="15">
      <c r="A107" s="33" t="s">
        <v>810</v>
      </c>
      <c r="B107" s="20" t="str">
        <f>IF(A107="NEWCOD",IF(ISBLANK(G107),"renseigner le champ 'Nouveau taxon'",G107),VLOOKUP(A107,'Ref Taxo'!A:B,2,FALSE))</f>
        <v>Gomphoneis</v>
      </c>
      <c r="C107" s="21">
        <f>IF(A107="NEWCOD",IF(ISBLANK(H107),"NoCod",H107),VLOOKUP(A107,'Ref Taxo'!A:D,4,FALSE))</f>
        <v>9382</v>
      </c>
      <c r="D107" s="34">
        <v>0.699999988079071</v>
      </c>
      <c r="E107" s="35">
        <v>0</v>
      </c>
      <c r="F107" s="35" t="s">
        <v>2294</v>
      </c>
      <c r="G107" s="79"/>
      <c r="H107" s="80"/>
    </row>
    <row r="108" spans="1:8" ht="15">
      <c r="A108" s="33" t="s">
        <v>453</v>
      </c>
      <c r="B108" s="20" t="str">
        <f>IF(A108="NEWCOD",IF(ISBLANK(G108),"renseigner le champ 'Nouveau taxon'",G108),VLOOKUP(A108,'Ref Taxo'!A:B,2,FALSE))</f>
        <v>Cladophora</v>
      </c>
      <c r="C108" s="21">
        <f>IF(A108="NEWCOD",IF(ISBLANK(H108),"NoCod",H108),VLOOKUP(A108,'Ref Taxo'!A:D,4,FALSE))</f>
        <v>1124</v>
      </c>
      <c r="D108" s="34">
        <v>0.8999999761581421</v>
      </c>
      <c r="E108" s="35">
        <v>0</v>
      </c>
      <c r="F108" s="35" t="s">
        <v>2294</v>
      </c>
      <c r="G108" s="79"/>
      <c r="H108" s="80"/>
    </row>
    <row r="109" spans="1:8" ht="15">
      <c r="A109" s="33" t="s">
        <v>1130</v>
      </c>
      <c r="B109" s="20" t="str">
        <f>IF(A109="NEWCOD",IF(ISBLANK(G109),"renseigner le champ 'Nouveau taxon'",G109),VLOOKUP(A109,'Ref Taxo'!A:B,2,FALSE))</f>
        <v>Melosira</v>
      </c>
      <c r="C109" s="21">
        <f>IF(A109="NEWCOD",IF(ISBLANK(H109),"NoCod",H109),VLOOKUP(A109,'Ref Taxo'!A:D,4,FALSE))</f>
        <v>8714</v>
      </c>
      <c r="D109" s="34">
        <v>0.8999999761581421</v>
      </c>
      <c r="E109" s="35">
        <v>0</v>
      </c>
      <c r="F109" s="35" t="s">
        <v>2294</v>
      </c>
      <c r="G109" s="79"/>
      <c r="H109" s="80"/>
    </row>
    <row r="110" spans="1:8" ht="15">
      <c r="A110" s="33" t="s">
        <v>1610</v>
      </c>
      <c r="B110" s="20" t="str">
        <f>IF(A110="NEWCOD",IF(ISBLANK(G110),"renseigner le champ 'Nouveau taxon'",G110),VLOOKUP(A110,'Ref Taxo'!A:B,2,FALSE))</f>
        <v>Ranunculus penicillatus</v>
      </c>
      <c r="C110" s="21">
        <f>IF(A110="NEWCOD",IF(ISBLANK(H110),"NoCod",H110),VLOOKUP(A110,'Ref Taxo'!A:D,4,FALSE))</f>
        <v>1909</v>
      </c>
      <c r="D110" s="34">
        <v>20</v>
      </c>
      <c r="E110" s="35">
        <v>0</v>
      </c>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2020-10-08T09:57:19Z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