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19080" yWindow="64606" windowWidth="29040" windowHeight="15840" activeTab="1"/>
  </bookViews>
  <sheets>
    <sheet name="Ref Taxo" sheetId="1" r:id="rId1"/>
    <sheet name="05172220" sheetId="2" r:id="rId2"/>
    <sheet name="Mises à jour" sheetId="3" r:id="rId3"/>
  </sheets>
  <definedNames/>
  <calcPr calcId="181029"/>
  <extLst/>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<sst xmlns="http://schemas.openxmlformats.org/spreadsheetml/2006/main" count="6487" uniqueCount="5305">
  <si>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</si>
  <si>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</si>
  <si>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</si>
  <si>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</si>
  <si>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</si>
  <si>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</si>
  <si>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</si>
  <si>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</si>
  <si>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</si>
  <si>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</si>
  <si>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</si>
  <si>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</si>
  <si>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</si>
  <si>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</si>
  <si>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</si>
  <si>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</si>
  <si>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</si>
  <si>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</si>
  <si>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</si>
  <si>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</si>
  <si>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</si>
  <si>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</si>
  <si>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</si>
  <si>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</si>
  <si>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</si>
  <si>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</si>
  <si>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</si>
  <si>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</si>
  <si>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</si>
  <si>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</si>
  <si>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</si>
  <si>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</si>
  <si>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</si>
  <si>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</si>
  <si>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</si>
  <si>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</si>
  <si>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</si>
  <si>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</si>
  <si>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</si>
  <si>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</si>
  <si>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</si>
  <si>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</si>
  <si>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</si>
  <si>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</si>
  <si>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</si>
  <si>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</si>
  <si>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</si>
  <si>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</si>
  <si>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</si>
  <si>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</si>
  <si>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</si>
  <si>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</si>
  <si>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</si>
  <si>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</si>
  <si>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</si>
  <si>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</si>
  <si>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</si>
  <si>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</si>
  <si>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</si>
  <si>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</si>
  <si>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</si>
  <si>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</si>
  <si>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</si>
  <si>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</si>
  <si>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</si>
  <si>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</si>
  <si>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</si>
  <si>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</si>
  <si>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</si>
  <si>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</si>
  <si>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</si>
  <si>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</si>
  <si>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</si>
  <si>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</si>
  <si>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</si>
  <si>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</si>
  <si>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</si>
  <si>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</si>
  <si>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</si>
  <si>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</si>
  <si>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</si>
  <si>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</si>
  <si>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</si>
  <si>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</si>
  <si>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</si>
  <si>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</si>
  <si>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</si>
  <si>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</si>
  <si>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</si>
  <si>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</si>
  <si>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</si>
  <si>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</si>
  <si>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</si>
  <si>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</si>
  <si>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</si>
  <si>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</si>
  <si>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</si>
  <si>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</si>
  <si>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</si>
  <si>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</si>
  <si>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</si>
  <si>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</si>
  <si>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</si>
  <si>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</si>
  <si>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</si>
  <si>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</si>
  <si>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</si>
  <si>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</si>
  <si>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</si>
  <si>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</si>
  <si>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</si>
  <si>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</si>
  <si>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</si>
  <si>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</si>
  <si>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</si>
  <si>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</si>
  <si>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</si>
  <si>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</si>
  <si>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</si>
  <si>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</si>
  <si>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</si>
  <si>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</si>
  <si>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</si>
  <si>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</si>
  <si>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</si>
  <si>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</si>
  <si>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</si>
  <si>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</si>
  <si>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</si>
  <si>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</si>
  <si>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</si>
  <si>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</si>
  <si>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</si>
  <si>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</si>
  <si>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</si>
  <si>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</si>
  <si>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</si>
  <si>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</si>
  <si>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</si>
  <si>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</si>
  <si>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</si>
  <si>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</si>
  <si>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</si>
  <si>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</si>
  <si>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</si>
  <si>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</si>
  <si>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</si>
  <si>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</si>
  <si>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</si>
  <si>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</si>
  <si>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</si>
  <si>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</si>
  <si>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</si>
  <si>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</si>
  <si>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</si>
  <si>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</si>
  <si>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</si>
  <si>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</si>
  <si>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</si>
  <si>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</si>
  <si>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</si>
  <si>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</si>
  <si>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</si>
  <si>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</si>
  <si>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</si>
  <si>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</si>
  <si>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</si>
  <si>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</si>
  <si>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</si>
  <si>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</si>
  <si>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</si>
  <si>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</si>
  <si>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</si>
  <si>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</si>
  <si>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</si>
  <si>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</si>
  <si>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</si>
  <si>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</si>
  <si>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</si>
  <si>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</si>
  <si>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</si>
  <si>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</si>
  <si>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</si>
  <si>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</si>
  <si>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</si>
  <si>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</si>
  <si>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</si>
  <si>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</si>
  <si>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</si>
  <si>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</si>
  <si>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</si>
  <si>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</si>
  <si>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</si>
  <si>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</si>
  <si>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</si>
  <si>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</si>
  <si>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</si>
  <si>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</si>
  <si>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</si>
  <si>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</si>
  <si>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</si>
  <si>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</si>
  <si>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</si>
  <si>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</si>
  <si>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</si>
  <si>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</si>
  <si>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</si>
  <si>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</si>
  <si>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</si>
  <si>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</si>
  <si>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</si>
  <si>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</si>
  <si>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</si>
  <si>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</si>
  <si>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</si>
  <si>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</si>
  <si>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</si>
  <si>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</si>
  <si>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</si>
  <si>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</si>
  <si>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</si>
  <si>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</si>
  <si>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</si>
  <si>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</si>
  <si>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</si>
  <si>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</si>
  <si>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</si>
  <si>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</si>
  <si>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</si>
  <si>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</si>
  <si>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</si>
  <si>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</si>
  <si>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</si>
  <si>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</si>
  <si>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</si>
  <si>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</si>
  <si>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</si>
  <si>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</si>
  <si>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</si>
  <si>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</si>
  <si>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</si>
  <si>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</si>
  <si>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</si>
  <si>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</si>
  <si>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</si>
  <si>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</si>
  <si>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</si>
  <si>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</si>
  <si>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</si>
  <si>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</si>
  <si>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</si>
  <si>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</si>
  <si>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</si>
  <si>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</si>
  <si>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</si>
  <si>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</si>
  <si>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</si>
  <si>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</si>
  <si>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</si>
  <si>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</si>
  <si>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</si>
  <si>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</si>
  <si>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</si>
  <si>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</si>
  <si>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</si>
  <si>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</si>
  <si>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</si>
  <si>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</si>
  <si>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</si>
  <si>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</si>
  <si>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</si>
  <si>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</si>
  <si>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</si>
  <si>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</si>
  <si>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</si>
  <si>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</si>
  <si>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</si>
  <si>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</si>
  <si>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</si>
  <si>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</si>
  <si>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</si>
  <si>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</si>
  <si>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</si>
  <si>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</si>
  <si>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</si>
  <si>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</si>
  <si>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</si>
  <si>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</si>
  <si>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</si>
  <si>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</si>
  <si>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</si>
  <si>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</si>
  <si>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</si>
  <si>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</si>
  <si>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</si>
  <si>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</si>
  <si>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</si>
  <si>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</si>
  <si>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</si>
  <si>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</si>
  <si>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</si>
  <si>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</si>
  <si>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</si>
  <si>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</si>
  <si>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</si>
  <si>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</si>
  <si>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</si>
  <si>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</si>
  <si>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</si>
  <si>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</si>
  <si>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</si>
  <si>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</si>
  <si>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</si>
  <si>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</si>
  <si>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</si>
  <si>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</si>
  <si>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</si>
  <si>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</si>
  <si>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</si>
  <si>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</si>
  <si>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</si>
  <si>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</si>
  <si>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</si>
  <si>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</si>
  <si>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</si>
  <si>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</si>
  <si>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</si>
  <si>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</si>
  <si>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</si>
  <si>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</si>
  <si>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</si>
  <si>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</si>
  <si>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</si>
  <si>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</si>
  <si>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</si>
  <si>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</si>
  <si>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</si>
  <si>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</si>
  <si>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</si>
  <si>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</si>
  <si>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</si>
  <si>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</si>
  <si>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</si>
  <si>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</si>
  <si>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</si>
  <si>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</si>
  <si>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</si>
  <si>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</si>
  <si>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</si>
  <si>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</si>
  <si>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</si>
  <si>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</si>
  <si>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</si>
  <si>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</si>
  <si>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</si>
  <si>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</si>
  <si>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</si>
  <si>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</si>
  <si>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</si>
  <si>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</si>
  <si>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</si>
  <si>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</si>
  <si>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</si>
  <si>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</si>
  <si>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</si>
  <si>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</si>
  <si>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</si>
  <si>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</si>
  <si>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</si>
  <si>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</si>
  <si>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</si>
  <si>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</si>
  <si>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</si>
  <si>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</si>
  <si>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</si>
  <si>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</si>
  <si>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</si>
  <si>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</si>
  <si>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</si>
  <si>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</si>
  <si>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</si>
  <si>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</si>
  <si>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</si>
  <si>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</si>
  <si>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</si>
  <si>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</si>
  <si>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</si>
  <si>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</si>
  <si>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</si>
  <si>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</si>
  <si>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</si>
  <si>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</si>
  <si>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</si>
  <si>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</si>
  <si>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</si>
  <si>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</si>
  <si>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</si>
  <si>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</si>
  <si>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</si>
  <si>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</si>
  <si>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</si>
  <si>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</si>
  <si>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</si>
  <si>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</si>
  <si>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</si>
  <si>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</si>
  <si>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</si>
  <si>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</si>
  <si>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</si>
  <si>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</si>
  <si>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</si>
  <si>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</si>
  <si>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</si>
  <si>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</si>
  <si>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</si>
  <si>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</si>
  <si>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</si>
  <si>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</si>
  <si>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</si>
  <si>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</si>
  <si>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</si>
  <si>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</si>
  <si>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</si>
  <si>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</si>
  <si>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</si>
  <si>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</si>
  <si>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</si>
  <si>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</si>
  <si>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</si>
  <si>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</si>
  <si>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</si>
  <si>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</si>
  <si>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</si>
  <si>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</si>
  <si>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</si>
  <si>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</si>
  <si>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</si>
  <si>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</si>
  <si>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</si>
  <si>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</si>
  <si>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</si>
  <si>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</si>
  <si>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</si>
  <si>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</si>
  <si>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</si>
  <si>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</si>
  <si>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</si>
  <si>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</si>
  <si>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</si>
  <si>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</si>
  <si>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</si>
  <si>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</si>
  <si>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</si>
  <si>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</si>
  <si>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</si>
  <si>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</si>
  <si>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</si>
  <si>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</si>
  <si>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</si>
  <si>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</si>
  <si>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</si>
  <si>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</si>
  <si>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</si>
  <si>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</si>
  <si>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</si>
  <si>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</si>
  <si>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</si>
  <si>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</si>
  <si>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</si>
  <si>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</si>
  <si>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</si>
  <si>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</si>
  <si>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</si>
  <si>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</si>
  <si>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</si>
  <si>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</si>
  <si>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</si>
  <si>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</si>
  <si>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</si>
  <si>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</si>
  <si>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</si>
  <si>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</si>
  <si>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</si>
  <si>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</si>
  <si>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</si>
  <si>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</si>
  <si>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</si>
  <si>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</si>
  <si>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</si>
  <si>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</si>
  <si>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</si>
  <si>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</si>
  <si>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</si>
  <si>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</si>
  <si>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</si>
  <si>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</si>
  <si>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</si>
  <si>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</si>
  <si>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</si>
  <si>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</si>
  <si>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</si>
  <si>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</si>
  <si>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</si>
  <si>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</si>
  <si>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</si>
  <si>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</si>
  <si>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</si>
  <si>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</si>
  <si>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</si>
  <si>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</si>
  <si>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</si>
  <si>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</si>
  <si>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</si>
  <si>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</si>
  <si>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</si>
  <si>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</si>
  <si>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</si>
  <si>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</si>
  <si>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</si>
  <si>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</si>
  <si>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</si>
  <si>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</si>
  <si>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</si>
  <si>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</si>
  <si>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</si>
  <si>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</si>
  <si>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</si>
  <si>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</si>
  <si>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</si>
  <si>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</si>
  <si>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</si>
  <si>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</si>
  <si>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</si>
  <si>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</si>
  <si>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</si>
  <si>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</si>
  <si>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</si>
  <si>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</si>
  <si>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</si>
  <si>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</si>
  <si>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</si>
  <si>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</si>
  <si>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</si>
  <si>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</si>
  <si>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</si>
  <si>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</si>
  <si>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</si>
  <si>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</si>
  <si>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</si>
  <si>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</si>
  <si>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</si>
  <si>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</si>
  <si>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</si>
  <si>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</si>
  <si>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</si>
  <si>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</si>
  <si>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</si>
  <si>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</si>
  <si>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</si>
  <si>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</si>
  <si>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</si>
  <si>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</si>
  <si>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</si>
  <si>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</si>
  <si>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</si>
  <si>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</si>
  <si>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</si>
  <si>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</si>
  <si>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</si>
  <si>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</si>
  <si>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</si>
  <si>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</si>
  <si>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</si>
  <si>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</si>
  <si>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</si>
  <si>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</si>
  <si>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</si>
  <si>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</si>
  <si>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</si>
  <si>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</si>
  <si>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</si>
  <si>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</si>
  <si>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</si>
  <si>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</si>
  <si>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</si>
  <si>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</si>
  <si>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</si>
  <si>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</si>
  <si>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</si>
  <si>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</si>
  <si>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</si>
  <si>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</si>
  <si>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</si>
  <si>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</si>
  <si>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</si>
  <si>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</si>
  <si>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</si>
  <si>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</si>
  <si>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</si>
  <si>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</si>
  <si>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</si>
  <si>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</si>
  <si>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</si>
  <si>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</si>
  <si>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</si>
  <si>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</si>
  <si>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</si>
  <si>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</si>
  <si>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</si>
  <si>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</si>
  <si>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</si>
  <si>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</si>
  <si>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</si>
  <si>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</si>
  <si>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</si>
  <si>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</si>
  <si>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</si>
  <si>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</si>
  <si>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</si>
  <si>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</si>
  <si>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</si>
  <si>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</si>
  <si>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</si>
  <si>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</si>
  <si>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</si>
  <si>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</si>
  <si>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</si>
  <si>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</si>
  <si>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</si>
  <si>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</si>
  <si>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</si>
  <si>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</si>
  <si>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</si>
  <si>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</si>
  <si>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</si>
  <si>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</si>
  <si>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</si>
  <si>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</si>
  <si>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</si>
  <si>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</si>
  <si>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</si>
  <si>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</si>
  <si>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</si>
  <si>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</si>
  <si>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</si>
  <si>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</si>
  <si>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</si>
  <si>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</si>
  <si>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</si>
  <si>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</si>
  <si>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</si>
  <si>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</si>
  <si>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</si>
  <si>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</si>
  <si>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</si>
  <si>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</si>
  <si>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</si>
  <si>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</si>
  <si>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</si>
  <si>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</si>
  <si>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</si>
  <si>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</si>
  <si>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</si>
  <si>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</si>
  <si>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</si>
  <si>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</si>
  <si>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</si>
  <si>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</si>
  <si>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</si>
  <si>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</si>
  <si>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</si>
  <si>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</si>
  <si>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</si>
  <si>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</si>
  <si>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</si>
  <si>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</si>
  <si>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</si>
  <si>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</si>
  <si>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</si>
  <si>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</si>
  <si>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</si>
  <si>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</si>
  <si>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</si>
  <si>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</si>
  <si>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</si>
  <si>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</si>
  <si>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</si>
  <si>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</si>
  <si>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</si>
  <si>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</si>
  <si>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</si>
  <si>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</si>
  <si>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</si>
  <si>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</si>
  <si>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</si>
  <si>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</si>
  <si>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</si>
  <si>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</si>
  <si>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</si>
  <si>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</si>
  <si>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</si>
  <si>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</si>
  <si>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</si>
  <si>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</si>
  <si>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</si>
  <si>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</si>
  <si>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</si>
  <si>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</si>
  <si>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</si>
  <si>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</si>
  <si>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</si>
  <si>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</si>
  <si>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</si>
  <si>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</si>
  <si>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</si>
  <si>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</si>
  <si>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</si>
  <si>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</si>
  <si>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</si>
  <si>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</si>
  <si>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</si>
  <si>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</si>
  <si>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</si>
  <si>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</si>
  <si>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</si>
  <si>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</si>
  <si>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</si>
  <si>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</si>
  <si>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</si>
  <si>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</si>
  <si>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</si>
  <si>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</si>
  <si>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</si>
  <si>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</si>
  <si>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</si>
  <si>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</si>
  <si>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</si>
  <si>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</si>
  <si>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</si>
  <si>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</si>
  <si>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</si>
  <si>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</si>
  <si>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</si>
  <si>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</si>
  <si>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</si>
  <si>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</si>
  <si>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</si>
  <si>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</si>
  <si>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</si>
  <si>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</si>
  <si>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</si>
  <si>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</si>
  <si>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</si>
  <si>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</si>
  <si>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</si>
  <si>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</si>
  <si>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</si>
  <si>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</si>
  <si>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</si>
  <si>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</si>
  <si>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</si>
  <si>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</si>
  <si>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</si>
  <si>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</si>
  <si>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</si>
  <si>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</si>
  <si>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</si>
  <si>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</si>
  <si>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</si>
  <si>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</si>
  <si>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</si>
  <si>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</si>
  <si>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</si>
  <si>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</si>
  <si>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</si>
  <si>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</si>
  <si>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</si>
  <si>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</si>
  <si>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</si>
  <si>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</si>
  <si>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</si>
  <si>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</si>
  <si>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</si>
  <si>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</si>
  <si>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</si>
  <si>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</si>
  <si>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</si>
  <si>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</si>
  <si>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</si>
  <si>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</si>
  <si>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</si>
  <si>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</si>
  <si>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</si>
  <si>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</si>
  <si>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</si>
  <si>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</si>
  <si>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</si>
  <si>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</si>
  <si>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</si>
  <si>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</si>
  <si>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</si>
  <si>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</si>
  <si>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</si>
  <si>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</si>
  <si>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</si>
  <si>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</si>
  <si>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</si>
  <si>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</si>
  <si>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</si>
  <si>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</si>
  <si>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</si>
  <si>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</si>
  <si>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</si>
  <si>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</si>
  <si>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</si>
  <si>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</si>
  <si>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</si>
  <si>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</si>
  <si>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</si>
  <si>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</si>
  <si>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</si>
  <si>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</si>
  <si>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</si>
  <si>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</si>
  <si>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</si>
  <si>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</si>
  <si>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</si>
  <si>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</si>
  <si>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</si>
  <si>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</si>
  <si>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</si>
  <si>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</si>
  <si>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</si>
  <si>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</si>
  <si>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</si>
  <si>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</si>
  <si>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</si>
  <si>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</si>
  <si>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</si>
  <si>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</si>
  <si>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</si>
  <si>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</si>
  <si>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</si>
  <si>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</si>
  <si>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</si>
  <si>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</si>
  <si>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</si>
  <si>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</si>
  <si>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</si>
  <si>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</si>
  <si>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</si>
  <si>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</si>
  <si>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</si>
  <si>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</si>
  <si>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</si>
  <si>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</si>
  <si>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</si>
  <si>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</si>
  <si>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</si>
  <si>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</si>
  <si>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</si>
  <si>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</si>
  <si>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</si>
  <si>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</si>
  <si>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</si>
  <si>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</si>
  <si>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</si>
  <si>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</si>
  <si>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</si>
  <si>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</si>
  <si>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</si>
  <si>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</si>
  <si>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</si>
  <si>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</si>
  <si>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</si>
  <si>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</si>
  <si>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</si>
  <si>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</si>
  <si>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</si>
  <si>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</si>
  <si>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</si>
  <si>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</si>
  <si>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</si>
  <si>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</si>
  <si>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</si>
  <si>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</si>
  <si>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</si>
  <si>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</si>
  <si>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</si>
  <si>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</si>
  <si>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</si>
  <si>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</si>
  <si>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</si>
  <si>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</si>
  <si>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</si>
  <si>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</si>
  <si>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</si>
  <si>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</si>
  <si>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</si>
  <si>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</si>
  <si>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</si>
  <si>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</si>
  <si>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</si>
  <si>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</si>
  <si>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</si>
  <si>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</si>
  <si>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</si>
  <si>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</si>
  <si>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</si>
  <si>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</si>
  <si>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</si>
  <si>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</si>
  <si>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</si>
  <si>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</si>
  <si>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</si>
  <si>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</si>
  <si>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</si>
  <si>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</si>
  <si>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</si>
  <si>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</si>
  <si>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</si>
  <si>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</si>
  <si>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</si>
  <si>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</si>
  <si>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</si>
  <si>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</si>
  <si>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</si>
  <si>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</si>
  <si>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</si>
  <si>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</si>
  <si>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</si>
  <si>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</si>
  <si>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</si>
  <si>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</si>
  <si>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</si>
  <si>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</si>
  <si>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</si>
  <si>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</si>
  <si>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</si>
  <si>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</si>
  <si>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</si>
  <si>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</si>
  <si>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</si>
  <si>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</si>
  <si>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</si>
  <si>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</si>
  <si>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</si>
  <si>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</si>
  <si>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</si>
  <si>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</si>
  <si>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</si>
  <si>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</si>
  <si>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</si>
  <si>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</si>
  <si>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</si>
  <si>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</si>
  <si>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</si>
  <si>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</si>
  <si>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</si>
  <si>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</si>
  <si>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</si>
  <si>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</si>
  <si>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</si>
  <si>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</si>
  <si>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</si>
  <si>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</si>
  <si>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</si>
  <si>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</si>
  <si>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</si>
  <si>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</si>
  <si>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</si>
  <si>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</si>
  <si>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</si>
  <si>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</si>
  <si>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</si>
  <si>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</si>
  <si>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</si>
  <si>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</si>
  <si>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</si>
  <si>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</si>
  <si>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</si>
  <si>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</si>
  <si>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</si>
  <si>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</si>
  <si>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</si>
  <si>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</si>
  <si>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</si>
  <si>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</si>
  <si>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</si>
  <si>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</si>
  <si>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</si>
  <si>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</si>
  <si>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</si>
  <si>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</si>
  <si>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</si>
  <si>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</si>
  <si>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</si>
  <si>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</si>
  <si>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</si>
  <si>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</si>
  <si>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</si>
  <si>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</si>
  <si>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</si>
  <si>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</si>
  <si>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</si>
  <si>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</si>
  <si>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</si>
  <si>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</si>
  <si>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</si>
  <si>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</si>
  <si>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</si>
  <si>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</si>
  <si>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</si>
  <si>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</si>
  <si>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</si>
  <si>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</si>
  <si>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</si>
  <si>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</si>
  <si>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</si>
  <si>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</si>
  <si>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</si>
  <si>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</si>
  <si>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</si>
  <si>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</si>
  <si>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</si>
  <si>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</si>
  <si>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</si>
  <si>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</si>
  <si>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</si>
  <si>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</si>
  <si>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</si>
  <si>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</si>
  <si>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</si>
  <si>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</si>
  <si>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</si>
  <si>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</si>
  <si>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</si>
  <si>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</si>
  <si>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</si>
  <si>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</si>
  <si>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</si>
  <si>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</si>
  <si>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</si>
  <si>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</si>
  <si>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</si>
  <si>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</si>
  <si>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</si>
  <si>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</si>
  <si>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</si>
  <si>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</si>
  <si>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</si>
  <si>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</si>
  <si>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</si>
  <si>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</si>
  <si>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</si>
  <si>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</si>
  <si>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</si>
  <si>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</si>
  <si>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</si>
  <si>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</si>
  <si>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</si>
  <si>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</si>
  <si>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</si>
  <si>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</si>
  <si>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</si>
  <si>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</si>
  <si>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</si>
  <si>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</si>
  <si>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</si>
  <si>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</si>
  <si>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</si>
  <si>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</si>
  <si>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</si>
  <si>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</si>
  <si>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</si>
  <si>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</si>
  <si>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</si>
  <si>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</si>
  <si>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</si>
  <si>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</si>
  <si>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</si>
  <si>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</si>
  <si>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</si>
  <si>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</si>
  <si>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</si>
  <si>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</si>
  <si>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</si>
  <si>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</si>
  <si>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</si>
  <si>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</si>
  <si>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</si>
  <si>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</si>
  <si>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</si>
  <si>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</si>
  <si>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</si>
  <si>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</si>
  <si>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</si>
  <si>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</si>
  <si>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</si>
  <si>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</si>
  <si>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</si>
  <si>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</si>
  <si>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</si>
  <si>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</si>
  <si>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</si>
  <si>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</si>
  <si>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</si>
  <si>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</si>
  <si>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</si>
  <si>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</si>
  <si>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</si>
  <si>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</si>
  <si>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</si>
  <si>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</si>
  <si>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</si>
  <si>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</si>
  <si>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</si>
  <si>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</si>
  <si>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</si>
  <si>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</si>
  <si>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</si>
  <si>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</si>
  <si>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</si>
  <si>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</si>
  <si>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</si>
  <si>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</si>
  <si>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</si>
  <si>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</si>
  <si>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</si>
  <si>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</si>
  <si>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</si>
  <si>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</si>
  <si>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</si>
  <si>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</si>
  <si>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</si>
  <si>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</si>
  <si>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</si>
  <si>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</si>
  <si>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</si>
  <si>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</si>
  <si>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</si>
  <si>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</si>
  <si>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</si>
  <si>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</si>
  <si>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</si>
  <si>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</si>
  <si>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</si>
  <si>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</si>
  <si>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</si>
  <si>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</si>
  <si>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</si>
  <si>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</si>
  <si>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</si>
  <si>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</si>
  <si>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</si>
  <si>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</si>
  <si>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</si>
  <si>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</si>
  <si>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</si>
  <si>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</si>
  <si>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</si>
  <si>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</si>
  <si>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</si>
  <si>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</si>
  <si>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</si>
  <si>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</si>
  <si>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</si>
  <si>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</si>
  <si>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</si>
  <si>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</si>
  <si>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</si>
  <si>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</si>
  <si>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</si>
  <si>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</si>
  <si>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</si>
  <si>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</si>
  <si>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</si>
  <si>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</si>
  <si>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</si>
  <si>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</si>
  <si>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</si>
  <si>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</si>
  <si>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</si>
  <si>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</si>
  <si>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</si>
  <si>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</si>
  <si>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</si>
  <si>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</si>
  <si>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</si>
  <si>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</si>
  <si>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</si>
  <si>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</si>
  <si>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</si>
  <si>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</si>
  <si>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</si>
  <si>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</si>
  <si>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</si>
  <si>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</si>
  <si>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</si>
  <si>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</si>
  <si>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</si>
  <si>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</si>
  <si>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</si>
  <si>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</si>
  <si>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</si>
  <si>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</si>
  <si>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</si>
  <si>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</si>
  <si>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</si>
  <si>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</si>
  <si>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</si>
  <si>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</si>
  <si>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</si>
  <si>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</si>
  <si>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</si>
  <si>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</si>
  <si>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</si>
  <si>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</si>
  <si>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</si>
  <si>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</si>
  <si>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</si>
  <si>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</si>
  <si>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</si>
  <si>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</si>
  <si>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</si>
  <si>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</si>
  <si>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</si>
  <si>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</si>
  <si>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</si>
  <si>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</si>
  <si>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</si>
  <si>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</si>
  <si>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</si>
  <si>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</si>
  <si>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</si>
  <si>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</si>
  <si>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</si>
  <si>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</si>
  <si>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</si>
  <si>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</si>
  <si>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</si>
  <si>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</si>
  <si>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</si>
  <si>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</si>
  <si>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</si>
  <si>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</si>
  <si>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</si>
  <si>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</si>
  <si>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</si>
  <si>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</si>
  <si>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</si>
  <si>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</si>
  <si>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</si>
  <si>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</si>
  <si>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</si>
  <si>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</si>
  <si>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</si>
  <si>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</si>
  <si>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</si>
  <si>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</si>
  <si>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</si>
  <si>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</si>
  <si>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</si>
  <si>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</si>
  <si>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</si>
  <si>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</si>
  <si>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</si>
  <si>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</si>
  <si>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</si>
  <si>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</si>
  <si>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</si>
  <si>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</si>
  <si>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</si>
  <si>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</si>
  <si>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</si>
  <si>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</si>
  <si>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</si>
  <si>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</si>
  <si>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</si>
  <si>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</si>
  <si>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</si>
  <si>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</si>
  <si>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</si>
  <si>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</si>
  <si>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</si>
  <si>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</si>
  <si>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</si>
  <si>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</si>
  <si>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</si>
  <si>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</si>
  <si>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</si>
  <si>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</si>
  <si>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</si>
  <si>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</si>
  <si>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</si>
  <si>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</si>
  <si>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</si>
  <si>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</si>
  <si>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</si>
  <si>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</si>
  <si>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</si>
  <si>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</si>
  <si>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</si>
  <si>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</si>
  <si>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</si>
  <si>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</si>
  <si>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</si>
  <si>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</si>
  <si>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</si>
  <si>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</si>
  <si>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</si>
  <si>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</si>
  <si>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</si>
  <si>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</si>
  <si>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</si>
  <si>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</si>
  <si>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</si>
  <si>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</si>
  <si>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</si>
  <si>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</si>
  <si>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</si>
  <si>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</si>
  <si>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</si>
  <si>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</si>
  <si>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</si>
  <si>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</si>
  <si>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</si>
  <si>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</si>
  <si>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</si>
  <si>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</si>
  <si>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</si>
  <si>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</si>
  <si>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</si>
  <si>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</si>
  <si>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</si>
  <si>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</si>
  <si>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</si>
  <si>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</si>
  <si>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</si>
  <si>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</si>
  <si>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</si>
  <si>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</si>
  <si>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</si>
  <si>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</si>
  <si>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</si>
  <si>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</si>
  <si>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</si>
  <si>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</si>
  <si>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</si>
  <si>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</si>
  <si>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</si>
  <si>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</si>
  <si>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</si>
  <si>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</si>
  <si>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</si>
  <si>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</si>
  <si>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</si>
  <si>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</si>
  <si>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</si>
  <si>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</si>
  <si>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</si>
  <si>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</si>
  <si>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</si>
  <si>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</si>
  <si>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</si>
  <si>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</si>
  <si>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</si>
  <si>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</si>
  <si>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</si>
  <si>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</si>
  <si>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</si>
  <si>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</si>
  <si>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</si>
  <si>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</si>
  <si>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</si>
  <si>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</si>
  <si>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</si>
  <si>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</si>
  <si>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</si>
  <si>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</si>
  <si>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</si>
  <si>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</si>
  <si>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</si>
  <si>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</si>
  <si>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</si>
  <si>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</si>
  <si>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</si>
  <si>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</si>
  <si>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</si>
  <si>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</si>
  <si>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</si>
  <si>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</si>
  <si>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</si>
  <si>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</si>
  <si>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</si>
  <si>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</si>
  <si>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</si>
  <si>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</si>
  <si>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</si>
  <si>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</si>
  <si>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</si>
  <si>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</si>
  <si>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</si>
  <si>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</si>
  <si>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</si>
  <si>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</si>
  <si>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</si>
  <si>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</si>
  <si>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</si>
  <si>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</si>
  <si>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</si>
  <si>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</si>
  <si>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</si>
  <si>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</si>
  <si>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</si>
  <si>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</si>
  <si>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</si>
  <si>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</si>
  <si>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</si>
  <si>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</si>
  <si>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</si>
  <si>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</si>
  <si>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</si>
  <si>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</si>
  <si>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</si>
  <si>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</si>
  <si>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</si>
  <si>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</si>
  <si>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</si>
  <si>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</si>
  <si>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</si>
  <si>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</si>
  <si>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</si>
  <si>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</si>
  <si>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</si>
  <si>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</si>
  <si>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</si>
  <si>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</si>
  <si>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</si>
  <si>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</si>
  <si>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</si>
  <si>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</si>
  <si>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</si>
  <si>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</si>
  <si>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</si>
  <si>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</si>
  <si>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</si>
  <si>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</si>
  <si>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</si>
  <si>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</si>
  <si>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</si>
  <si>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</si>
  <si>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</si>
  <si>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</si>
  <si>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</si>
  <si>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</si>
  <si>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</si>
  <si>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</si>
  <si>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</si>
  <si>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</si>
  <si>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</si>
  <si>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</si>
  <si>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</si>
  <si>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</si>
  <si>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</si>
  <si>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</si>
  <si>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</si>
  <si>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</si>
  <si>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</si>
  <si>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</si>
  <si>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</si>
  <si>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</si>
  <si>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</si>
  <si>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</si>
  <si>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</si>
  <si>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</si>
  <si>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</si>
  <si>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</si>
  <si>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</si>
  <si>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</si>
  <si>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</si>
  <si>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</si>
  <si>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</si>
  <si>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</si>
  <si>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</si>
  <si>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</si>
  <si>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</si>
  <si>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</si>
  <si>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</si>
  <si>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</si>
  <si>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</si>
  <si>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</si>
  <si>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</si>
  <si>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</si>
  <si>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</si>
  <si>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</si>
  <si>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</si>
  <si>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</si>
  <si>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</si>
  <si>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</si>
  <si>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</si>
  <si>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</si>
  <si>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</si>
  <si>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</si>
  <si>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</si>
  <si>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</si>
  <si>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</si>
  <si>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</si>
  <si>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</si>
  <si>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</si>
  <si>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</si>
  <si>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</si>
  <si>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</si>
  <si>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</si>
  <si>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</si>
  <si>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</si>
  <si>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</si>
  <si>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</si>
  <si>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</si>
  <si>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</si>
  <si>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</si>
  <si>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</si>
  <si>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</si>
  <si>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</si>
  <si>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</si>
  <si>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</si>
  <si>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</si>
  <si>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</si>
  <si>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</si>
  <si>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</si>
  <si>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</si>
  <si>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</si>
  <si>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</si>
  <si>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</si>
  <si>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</si>
  <si>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</si>
  <si>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</si>
  <si>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</si>
  <si>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</si>
  <si>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</si>
  <si>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</si>
  <si>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</si>
  <si>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</si>
  <si>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</si>
  <si>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</si>
  <si>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</si>
  <si>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</si>
  <si>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</si>
  <si>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</si>
  <si>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</si>
  <si>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</si>
  <si>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</si>
  <si>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</si>
  <si>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</si>
  <si>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</si>
  <si>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</si>
  <si>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</si>
  <si>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</si>
  <si>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</si>
  <si>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</si>
  <si>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</si>
  <si>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</si>
  <si>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</si>
  <si>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</si>
  <si>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</si>
  <si>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</si>
  <si>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</si>
  <si>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</si>
  <si>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</si>
  <si>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</si>
  <si>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</si>
  <si>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</si>
  <si>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</si>
  <si>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</si>
  <si>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</si>
  <si>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</si>
  <si>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</si>
  <si>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</si>
  <si>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</si>
  <si>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</si>
  <si>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</si>
  <si>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</si>
  <si>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</si>
  <si>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</si>
  <si>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</si>
  <si>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</si>
  <si>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</si>
  <si>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</si>
  <si>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</si>
  <si>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</si>
  <si>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</si>
  <si>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</si>
  <si>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</si>
  <si>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</si>
  <si>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</si>
  <si>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</si>
  <si>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</si>
  <si>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</si>
  <si>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</si>
  <si>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</si>
  <si>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</si>
  <si>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</si>
  <si>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</si>
  <si>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</si>
  <si>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</si>
  <si>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</si>
  <si>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</si>
  <si>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</si>
  <si>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</si>
  <si>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</si>
  <si>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</si>
  <si>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</si>
  <si>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</si>
  <si>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</si>
  <si>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</si>
  <si>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</si>
  <si>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</si>
  <si>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</si>
  <si>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</si>
  <si>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</si>
  <si>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</si>
  <si>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</si>
  <si>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</si>
  <si>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</si>
  <si>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</si>
  <si>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</si>
  <si>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</si>
  <si>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</si>
  <si>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</si>
  <si>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</si>
  <si>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</si>
  <si>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</si>
  <si>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</si>
  <si>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</si>
  <si>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</si>
  <si>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</si>
  <si>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</si>
  <si>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</si>
  <si>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</si>
  <si>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</si>
  <si>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</si>
  <si>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</si>
  <si>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</si>
  <si>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</si>
  <si>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</si>
  <si>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</si>
  <si>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</si>
  <si>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</si>
  <si>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</si>
  <si>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</si>
  <si>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</si>
  <si>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</si>
  <si>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</si>
  <si>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</si>
  <si>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</si>
  <si>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</si>
  <si>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</si>
  <si>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</si>
  <si>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</si>
  <si>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</si>
  <si>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</si>
  <si>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</si>
  <si>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</si>
  <si>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</si>
  <si>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</si>
  <si>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</si>
  <si>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</si>
  <si>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</si>
  <si>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</si>
  <si>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</si>
  <si>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</si>
  <si>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</si>
  <si>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</si>
  <si>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</si>
  <si>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</si>
  <si>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</si>
  <si>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</si>
  <si>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</si>
  <si>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</si>
  <si>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</si>
  <si>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</si>
  <si>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</si>
  <si>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</si>
  <si>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</si>
  <si>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</si>
  <si>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</si>
  <si>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</si>
  <si>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</si>
  <si>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</si>
  <si>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</si>
  <si>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</si>
  <si>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</si>
  <si>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</si>
  <si>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</si>
  <si>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</si>
  <si>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</si>
  <si>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</si>
  <si>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</si>
  <si>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</si>
  <si>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</si>
  <si>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</si>
  <si>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</si>
  <si>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</si>
  <si>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</si>
  <si>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</si>
  <si>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</si>
  <si>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</si>
  <si>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</si>
  <si>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</si>
  <si>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</si>
  <si>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</si>
  <si>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</si>
  <si>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</si>
  <si>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</si>
  <si>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</si>
  <si>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</si>
  <si>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</si>
  <si>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</si>
  <si>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</si>
  <si>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</si>
  <si>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</si>
  <si>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</si>
  <si>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</si>
  <si>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</si>
  <si>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</si>
  <si>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</si>
  <si>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</si>
  <si>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</si>
  <si>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</si>
  <si>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</si>
  <si>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</si>
  <si>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</si>
  <si>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</si>
  <si>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</si>
  <si>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</si>
  <si>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</si>
  <si>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</si>
  <si>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</si>
  <si>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</si>
  <si>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</si>
  <si>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</si>
  <si>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</si>
  <si>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</si>
  <si>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</si>
  <si>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</si>
  <si>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</si>
  <si>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</si>
  <si>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</si>
  <si>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</si>
  <si>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</si>
  <si>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</si>
  <si>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</si>
  <si>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</si>
  <si>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</si>
  <si>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</si>
  <si>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</si>
  <si>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</si>
  <si>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</si>
  <si>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</si>
  <si>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</si>
  <si>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</si>
  <si>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</si>
  <si>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</si>
  <si>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</si>
  <si>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</si>
  <si>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</si>
  <si>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</si>
  <si>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</si>
  <si>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</si>
  <si>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</si>
  <si>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</si>
  <si>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</si>
  <si>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</si>
  <si>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</si>
  <si>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</si>
  <si>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</si>
  <si>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</si>
  <si>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</si>
  <si>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</si>
  <si>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</si>
  <si>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</si>
  <si>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</si>
  <si>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</si>
  <si>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</si>
  <si>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</si>
  <si>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</si>
  <si>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</si>
  <si>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</si>
  <si>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</si>
  <si>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</si>
  <si>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</si>
  <si>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</si>
  <si>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</si>
  <si>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</si>
  <si>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</si>
  <si>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</si>
  <si>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</si>
  <si>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</si>
  <si>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</si>
  <si>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</si>
  <si>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</si>
  <si>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</si>
  <si>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</si>
  <si>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</si>
  <si>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</si>
  <si>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</si>
  <si>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</si>
  <si>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</si>
  <si>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</si>
  <si>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</si>
  <si>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</si>
  <si>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</si>
  <si>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</si>
  <si>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</si>
  <si>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</si>
  <si>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</si>
  <si>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</si>
  <si>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</si>
  <si>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</si>
  <si>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</si>
  <si>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</si>
  <si>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</si>
  <si>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</si>
  <si>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</si>
  <si>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</si>
  <si>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</si>
  <si>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</si>
  <si>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</si>
  <si>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</si>
  <si>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</si>
  <si>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</si>
  <si>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</si>
  <si>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</si>
  <si>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</si>
  <si>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</si>
  <si>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</si>
  <si>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</si>
  <si>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</si>
  <si>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</si>
  <si>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</si>
  <si>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</si>
  <si>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</si>
  <si>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</si>
  <si>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</si>
  <si>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</si>
  <si>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</si>
  <si>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</si>
  <si>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</si>
  <si>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</si>
  <si>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</si>
  <si>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</si>
  <si>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</si>
  <si>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</si>
  <si>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</si>
  <si>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</si>
  <si>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</si>
  <si>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</si>
  <si>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</si>
  <si>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</si>
  <si>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</si>
  <si>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</si>
  <si>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</si>
  <si>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</si>
  <si>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</si>
  <si>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</si>
  <si>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</si>
  <si>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</si>
  <si>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</si>
  <si>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</si>
  <si>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</si>
  <si>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</si>
  <si>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</si>
  <si>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</si>
  <si>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</si>
  <si>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</si>
  <si>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</si>
  <si>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</si>
  <si>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</si>
  <si>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</si>
  <si>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</si>
  <si>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</si>
  <si>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</si>
  <si>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</si>
  <si>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</si>
  <si>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</si>
  <si>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</si>
  <si>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</si>
  <si>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</si>
  <si>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</si>
  <si>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</si>
  <si>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</si>
  <si>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</si>
  <si>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</si>
  <si>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</si>
  <si>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</si>
  <si>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</si>
  <si>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</si>
  <si>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</si>
  <si>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</si>
  <si>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</si>
  <si>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</si>
  <si>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</si>
  <si>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</si>
  <si>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</si>
  <si>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</si>
  <si>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</si>
  <si>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</si>
  <si>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</si>
  <si>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</si>
  <si>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</si>
  <si>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</si>
  <si>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</si>
  <si>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</si>
  <si>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</si>
  <si>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</si>
  <si>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</si>
  <si>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</si>
  <si>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</si>
  <si>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</si>
  <si>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</si>
  <si>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</si>
  <si>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</si>
  <si>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</si>
  <si>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</si>
  <si>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</si>
  <si>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</si>
  <si>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</si>
  <si>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</si>
  <si>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</si>
  <si>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</si>
  <si>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</si>
  <si>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</si>
  <si>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</si>
  <si>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</si>
  <si>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</si>
  <si>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</si>
  <si>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</si>
  <si>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</si>
  <si>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</si>
  <si>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</si>
  <si>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</si>
  <si>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</si>
  <si>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</si>
  <si>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</si>
  <si>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</si>
  <si>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</si>
  <si>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</si>
  <si>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</si>
  <si>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</si>
  <si>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</si>
  <si>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</si>
  <si>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</si>
  <si>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</si>
  <si>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</si>
  <si>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</si>
  <si>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</si>
  <si>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</si>
  <si>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</si>
  <si>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</si>
  <si>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</si>
  <si>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</si>
  <si>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</si>
  <si>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</si>
  <si>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</si>
  <si>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</si>
  <si>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</si>
  <si>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</si>
  <si>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</si>
  <si>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</si>
  <si>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</si>
  <si>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</si>
  <si>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</si>
  <si>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</si>
  <si>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</si>
  <si>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</si>
  <si>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</si>
  <si>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</si>
  <si>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</si>
  <si>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</si>
  <si>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</si>
  <si>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</si>
  <si>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</si>
  <si>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</si>
  <si>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</si>
  <si>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</si>
  <si>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</si>
  <si>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</si>
  <si>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</si>
  <si>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</si>
  <si>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</si>
  <si>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</si>
  <si>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</si>
  <si>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</si>
  <si>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</si>
  <si>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</si>
  <si>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</si>
  <si>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</si>
  <si>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</si>
  <si>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</si>
  <si>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</si>
  <si>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</si>
  <si>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</si>
  <si>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</si>
  <si>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</si>
  <si>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</si>
  <si>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</si>
  <si>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</si>
  <si>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</si>
  <si>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</si>
  <si>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</si>
  <si>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</si>
  <si>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</si>
  <si>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</si>
  <si>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</si>
  <si>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</si>
  <si>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</si>
  <si>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</si>
  <si>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</si>
  <si>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</si>
  <si>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</si>
  <si>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</si>
  <si>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</si>
  <si>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</si>
  <si>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</si>
  <si>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</si>
  <si>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</si>
  <si>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</si>
  <si>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</si>
  <si>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</si>
  <si>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</si>
  <si>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</si>
  <si>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</si>
  <si>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</si>
  <si>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</si>
  <si>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</si>
  <si>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</si>
  <si>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</si>
  <si>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</si>
  <si>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</si>
  <si>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</si>
  <si>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</si>
  <si>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</si>
  <si>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</si>
  <si>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</si>
  <si>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</si>
  <si>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</si>
  <si>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</si>
  <si>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</si>
  <si>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</si>
  <si>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</si>
  <si>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</si>
  <si>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</si>
  <si>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</si>
  <si>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</si>
  <si>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</si>
  <si>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</si>
  <si>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</si>
  <si>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</si>
  <si>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</si>
  <si>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</si>
  <si>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</si>
  <si>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</si>
  <si>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</si>
  <si>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</si>
  <si>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</si>
  <si>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</si>
  <si>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</si>
  <si>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</si>
  <si>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</si>
  <si>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</si>
  <si>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</si>
  <si>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</si>
  <si>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</si>
  <si>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</si>
  <si>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</si>
  <si>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</si>
  <si>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</si>
  <si>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</si>
  <si>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</si>
  <si>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</si>
  <si>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</si>
  <si>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</si>
  <si>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</si>
  <si>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</si>
  <si>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</si>
  <si>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</si>
  <si>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</si>
  <si>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</si>
  <si>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</si>
  <si>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</si>
  <si>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</si>
  <si>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</si>
  <si>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</si>
  <si>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</si>
  <si>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</si>
  <si>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</si>
  <si>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</si>
  <si>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</si>
  <si>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</si>
  <si>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</si>
  <si>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</si>
  <si>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</si>
  <si>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</si>
  <si>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</si>
  <si>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</si>
  <si>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</si>
  <si>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</si>
  <si>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</si>
  <si>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</si>
  <si>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</si>
  <si>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</si>
  <si>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</si>
  <si>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</si>
  <si>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</si>
  <si>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</si>
  <si>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</si>
  <si>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</si>
  <si>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</si>
  <si>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</si>
  <si>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</si>
  <si>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</si>
  <si>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</si>
  <si>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</si>
  <si>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</si>
  <si>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</si>
  <si>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</si>
  <si>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</si>
  <si>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</si>
  <si>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</si>
  <si>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</si>
  <si>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</si>
  <si>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</si>
  <si>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</si>
  <si>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</si>
  <si>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</si>
  <si>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</si>
  <si>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</si>
  <si>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</si>
  <si>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</si>
  <si>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</si>
  <si>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</si>
  <si>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</si>
  <si>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</si>
  <si>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</si>
  <si>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</si>
  <si>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</si>
  <si>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</si>
  <si>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</si>
  <si>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</si>
  <si>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</si>
  <si>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</si>
  <si>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</si>
  <si>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</si>
  <si>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</si>
  <si>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</si>
  <si>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</si>
  <si>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</si>
  <si>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</si>
  <si>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</si>
  <si>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</si>
  <si>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</si>
  <si>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</si>
  <si>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</si>
  <si>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</si>
  <si>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</si>
  <si>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</si>
  <si>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</si>
  <si>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</si>
  <si>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</si>
  <si>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</si>
  <si>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</si>
  <si>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</si>
  <si>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</si>
  <si>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</si>
  <si>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</si>
  <si>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</si>
  <si>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</si>
  <si>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</si>
  <si>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</si>
  <si>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</si>
  <si>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</si>
  <si>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</si>
  <si>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</si>
  <si>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</si>
  <si>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</si>
  <si>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</si>
  <si>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</si>
  <si>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</si>
  <si>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</si>
  <si>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</si>
  <si>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</si>
  <si>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</si>
  <si>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</si>
  <si>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</si>
  <si>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</si>
  <si>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</si>
  <si>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</si>
  <si>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</si>
  <si>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</si>
  <si>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</si>
  <si>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</si>
  <si>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</si>
  <si>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</si>
  <si>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</si>
  <si>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</si>
  <si>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</si>
  <si>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</si>
  <si>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</si>
  <si>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</si>
  <si>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</si>
  <si>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</si>
  <si>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</si>
  <si>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</si>
  <si>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</si>
  <si>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</si>
  <si>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</si>
  <si>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</si>
  <si>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</si>
  <si>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</si>
  <si>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</si>
  <si>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</si>
  <si>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</si>
  <si>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</si>
  <si>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</si>
  <si>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</si>
  <si>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</si>
  <si>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</si>
  <si>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</si>
  <si>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</si>
  <si>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</si>
  <si>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</si>
  <si>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</si>
  <si>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</si>
  <si>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</si>
  <si>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</si>
  <si>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</si>
  <si>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</si>
  <si>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</si>
  <si>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</si>
  <si>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</si>
  <si>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</si>
  <si>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</si>
  <si>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</si>
  <si>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</si>
  <si>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</si>
  <si>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</si>
  <si>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</si>
  <si>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</si>
  <si>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</si>
  <si>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</si>
  <si>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</si>
  <si>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</si>
  <si>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</si>
  <si>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</si>
  <si>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</si>
  <si>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</si>
  <si>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</si>
  <si>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</si>
  <si>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</si>
  <si>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</si>
  <si>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</si>
  <si>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</si>
  <si>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</si>
  <si>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</si>
  <si>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</si>
  <si>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</si>
  <si>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</si>
  <si>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</si>
  <si>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</si>
  <si>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</si>
  <si>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</si>
  <si>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</si>
  <si>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</si>
  <si>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</si>
  <si>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</si>
  <si>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</si>
  <si>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</si>
  <si>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</si>
  <si>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</si>
  <si>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</si>
  <si>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</si>
  <si>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</si>
  <si>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</si>
  <si>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</si>
  <si>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</si>
  <si>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</si>
  <si>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</si>
  <si>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</si>
  <si>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</si>
  <si>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</si>
  <si>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</si>
  <si>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</si>
  <si>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</si>
  <si>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</si>
  <si>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</si>
  <si>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</si>
  <si>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</si>
  <si>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</si>
  <si>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</si>
  <si>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</si>
  <si>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</si>
  <si>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</si>
  <si>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</si>
  <si>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</si>
  <si>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</si>
  <si>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</si>
  <si>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</si>
  <si>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</si>
  <si>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</si>
  <si>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</si>
  <si>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</si>
  <si>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</si>
  <si>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</si>
  <si>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</si>
  <si>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</si>
  <si>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</si>
  <si>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</si>
  <si>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</si>
  <si>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</si>
  <si>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</si>
  <si>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</si>
  <si>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</si>
  <si>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</si>
  <si>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</si>
  <si>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</si>
  <si>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</si>
  <si>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</si>
  <si>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</si>
  <si>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</si>
  <si>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</si>
  <si>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</si>
  <si>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</si>
  <si>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</si>
  <si>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</si>
  <si>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</si>
  <si>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</si>
  <si>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</si>
  <si>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</si>
  <si>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</si>
  <si>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</si>
  <si>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</si>
  <si>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</si>
  <si>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</si>
  <si>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</si>
  <si>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</si>
  <si>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</si>
  <si>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</si>
  <si>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</si>
  <si>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</si>
  <si>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</si>
  <si>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</si>
  <si>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</si>
  <si>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</si>
  <si>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</si>
  <si>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</si>
  <si>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</si>
  <si>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</si>
  <si>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</si>
  <si>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</si>
  <si>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</si>
  <si>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</si>
  <si>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</si>
  <si>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</si>
  <si>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</si>
  <si>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</si>
  <si>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</si>
  <si>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</si>
  <si>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</si>
  <si>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</si>
  <si>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</si>
  <si>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</si>
  <si>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</si>
  <si>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</si>
  <si>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</si>
  <si>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</si>
  <si>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</si>
  <si>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</si>
  <si>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</si>
  <si>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</si>
  <si>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</si>
  <si>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</si>
  <si>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</si>
  <si>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</si>
  <si>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</si>
  <si>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</si>
  <si>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</si>
  <si>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</si>
  <si>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</si>
  <si>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</si>
  <si>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</si>
  <si>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</si>
  <si>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</si>
  <si>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</si>
  <si>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</si>
  <si>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</si>
  <si>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</si>
  <si>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</si>
  <si>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</si>
  <si>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</si>
  <si>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</si>
  <si>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</si>
  <si>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</si>
  <si>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</si>
  <si>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</si>
  <si>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</si>
  <si>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</si>
  <si>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</si>
  <si>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</si>
  <si>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</si>
  <si>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</si>
  <si>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</si>
  <si>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</si>
  <si>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</si>
  <si>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</si>
  <si>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</si>
  <si>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</si>
  <si>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</si>
  <si>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</si>
  <si>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</si>
  <si>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</si>
  <si>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</si>
  <si>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</si>
  <si>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</si>
  <si>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</si>
  <si>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</si>
  <si>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</si>
  <si>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</si>
  <si>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</si>
  <si>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</si>
  <si>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</si>
  <si>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</si>
  <si>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</si>
  <si>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</si>
  <si>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</si>
  <si>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</si>
  <si>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</si>
  <si>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</si>
  <si>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</si>
  <si>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</si>
  <si>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</si>
  <si>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</si>
  <si>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</si>
  <si>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</si>
  <si>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</si>
  <si>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</si>
  <si>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</si>
  <si>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</si>
  <si>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</si>
  <si>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</si>
  <si>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</si>
  <si>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</si>
  <si>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</si>
  <si>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</si>
  <si>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</si>
  <si>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</si>
  <si>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</si>
  <si>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</si>
  <si>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</si>
  <si>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</si>
  <si>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</si>
  <si>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</si>
  <si>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</si>
  <si>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</si>
  <si>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</si>
  <si>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</si>
  <si>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</si>
  <si>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</si>
  <si>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</si>
  <si>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</si>
  <si>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</si>
  <si>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</si>
  <si>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</si>
  <si>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</si>
  <si>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</si>
  <si>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</si>
  <si>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</si>
  <si>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</si>
  <si>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</si>
  <si>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</si>
  <si>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</si>
  <si>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</si>
  <si>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</si>
  <si>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</si>
  <si>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</si>
  <si>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</si>
  <si>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</si>
  <si>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</si>
  <si>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</si>
  <si>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</si>
  <si>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</si>
  <si>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</si>
  <si>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</si>
  <si>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</si>
  <si>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</si>
  <si>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</si>
  <si>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</si>
  <si>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</si>
  <si>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</si>
  <si>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</si>
  <si>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</si>
  <si>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</si>
  <si>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</si>
  <si>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</si>
  <si>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</si>
  <si>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</si>
  <si>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</si>
  <si>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</si>
  <si>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</si>
  <si>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</si>
  <si>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</si>
  <si>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</si>
  <si>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</si>
  <si>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</si>
  <si>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</si>
  <si>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</si>
  <si>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</si>
  <si>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</si>
  <si>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</si>
  <si>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</si>
  <si>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</si>
  <si>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</si>
  <si>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</si>
  <si>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</si>
  <si>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</si>
  <si>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</si>
  <si>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</si>
  <si>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</si>
  <si>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</si>
  <si>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</si>
  <si>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</si>
  <si>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</si>
  <si>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</si>
  <si>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</si>
  <si>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</si>
  <si>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</si>
  <si>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</si>
  <si>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</si>
  <si>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</si>
  <si>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</si>
  <si>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</si>
  <si>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</si>
  <si>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</si>
  <si>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</si>
  <si>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</si>
  <si>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</si>
  <si>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</si>
  <si>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</si>
  <si>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</si>
  <si>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</si>
  <si>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</si>
  <si>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</si>
  <si>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</si>
  <si>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</si>
  <si>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</si>
  <si>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</si>
  <si>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</si>
  <si>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</si>
  <si>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</si>
  <si>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</si>
  <si>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</si>
  <si>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</si>
  <si>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</si>
  <si>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</si>
  <si>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</si>
  <si>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</si>
  <si>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</si>
  <si>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</si>
  <si>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</si>
  <si>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</si>
  <si>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</si>
  <si>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</si>
  <si>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</si>
  <si>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</si>
  <si>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</si>
  <si>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</si>
  <si>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</si>
  <si>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</si>
  <si>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</si>
  <si>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</si>
  <si>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</si>
  <si>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</si>
  <si>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</si>
  <si>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</si>
  <si>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</si>
  <si>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</si>
  <si>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</si>
  <si>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</si>
  <si>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</si>
  <si>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</si>
  <si>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</si>
  <si>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</si>
  <si>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</si>
  <si>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</si>
  <si>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</si>
  <si>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</si>
  <si>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</si>
  <si>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</si>
  <si>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</si>
  <si>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</si>
  <si>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</si>
  <si>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</si>
  <si>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</si>
  <si>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</si>
  <si>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</si>
  <si>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</si>
  <si>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</si>
  <si>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</si>
  <si>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</si>
  <si>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</si>
  <si>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</si>
  <si>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</si>
  <si>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</si>
  <si>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</si>
  <si>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</si>
  <si>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</si>
  <si>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</si>
  <si>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</si>
  <si>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</si>
  <si>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</si>
  <si>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</si>
  <si>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</si>
  <si>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</si>
  <si>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</si>
  <si>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</si>
  <si>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</si>
  <si>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</si>
  <si>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</si>
  <si>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</si>
  <si>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</si>
  <si>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</si>
  <si>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</si>
  <si>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</si>
  <si>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</si>
  <si>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</si>
  <si>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</si>
  <si>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</si>
  <si>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</si>
  <si>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</si>
  <si>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</si>
  <si>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</si>
  <si>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</si>
  <si>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</si>
  <si>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</si>
  <si>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</si>
  <si>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</si>
  <si>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</si>
  <si>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</si>
  <si>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</si>
  <si>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</si>
  <si>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</si>
  <si>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</si>
  <si>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</si>
  <si>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</si>
  <si>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</si>
  <si>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</si>
  <si>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</si>
  <si>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</si>
  <si>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</si>
  <si>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</si>
  <si>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</si>
  <si>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</si>
  <si>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</si>
  <si>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</si>
  <si>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</si>
  <si>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</si>
  <si>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</si>
  <si>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</si>
  <si>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</si>
  <si>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</si>
  <si>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</si>
  <si>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</si>
  <si>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</si>
  <si>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</si>
  <si>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</si>
  <si>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</si>
  <si>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</si>
  <si>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</si>
  <si>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</si>
  <si>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</si>
  <si>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</si>
  <si>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</si>
  <si>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</si>
  <si>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</si>
  <si>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</si>
  <si>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</si>
  <si>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</si>
  <si>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</si>
  <si>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</si>
  <si>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</si>
  <si>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</si>
  <si>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</si>
  <si>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</si>
  <si>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</si>
  <si>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</si>
  <si>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</si>
  <si>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</si>
  <si>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</si>
  <si>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</si>
  <si>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</si>
  <si>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</si>
  <si>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</si>
  <si>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</si>
  <si>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</si>
  <si>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</si>
  <si>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</si>
  <si>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</si>
  <si>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</si>
  <si>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</si>
  <si>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</si>
  <si>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</si>
  <si>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</si>
  <si>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</si>
  <si>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</si>
  <si>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</si>
  <si>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</si>
  <si>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</si>
  <si>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</si>
  <si>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</si>
  <si>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</si>
  <si>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</si>
  <si>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</si>
  <si>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</si>
  <si>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</si>
  <si>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</si>
  <si>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</si>
  <si>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</si>
  <si>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</si>
  <si>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</si>
  <si>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</si>
  <si>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</si>
  <si>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</si>
  <si>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</si>
  <si>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</si>
  <si>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</si>
  <si>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</si>
  <si>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</si>
  <si>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</si>
  <si>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</si>
  <si>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</si>
  <si>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</si>
  <si>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</si>
  <si>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</si>
  <si>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</si>
  <si>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</si>
  <si>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</si>
  <si>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</si>
  <si>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</si>
  <si>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</si>
  <si>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</si>
  <si>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</si>
  <si>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</si>
  <si>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</si>
  <si>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</si>
  <si>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</si>
  <si>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</si>
  <si>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</si>
  <si>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</si>
  <si>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</si>
  <si>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</si>
  <si>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</si>
  <si>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</si>
  <si>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</si>
  <si>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</si>
  <si>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</si>
  <si>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</si>
  <si>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</si>
  <si>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</si>
  <si>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</si>
  <si>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</si>
  <si>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</si>
  <si>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</si>
  <si>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</si>
  <si>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</si>
  <si>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</si>
  <si>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</si>
  <si>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</si>
  <si>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</si>
  <si>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</si>
  <si>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</si>
  <si>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</si>
  <si>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</si>
  <si>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</si>
  <si>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</si>
  <si>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</si>
  <si>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</si>
  <si>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</si>
  <si>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</si>
  <si>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</si>
  <si>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</si>
  <si>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</si>
  <si>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</si>
  <si>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</si>
  <si>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</si>
  <si>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</si>
  <si>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</si>
  <si>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</si>
  <si>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</si>
  <si>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</si>
  <si>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</si>
  <si>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</si>
  <si>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</si>
  <si>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</si>
  <si>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</si>
  <si>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</si>
  <si>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</si>
  <si>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</si>
  <si>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</si>
  <si>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</si>
  <si>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</si>
  <si>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</si>
  <si>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</si>
  <si>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</si>
  <si>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</si>
  <si>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</si>
  <si>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</si>
  <si>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</si>
  <si>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</si>
  <si>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</si>
  <si>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</si>
  <si>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</si>
  <si>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</si>
  <si>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</si>
  <si>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</si>
  <si>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</si>
  <si>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</si>
  <si>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</si>
  <si>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</si>
  <si>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</si>
  <si>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</si>
  <si>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</si>
  <si>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</si>
  <si>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</si>
  <si>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</si>
  <si>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</si>
  <si>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</si>
  <si>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</si>
  <si>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</si>
  <si>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</si>
  <si>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</si>
  <si>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</si>
  <si>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</si>
  <si>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</si>
  <si>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</si>
  <si>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</si>
  <si>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</si>
  <si>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</si>
  <si>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</si>
  <si>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</si>
  <si>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</si>
  <si>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</si>
  <si>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</si>
  <si>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</si>
  <si>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</si>
  <si>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</si>
  <si>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</si>
  <si>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</si>
  <si>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</si>
  <si>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</si>
  <si>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</si>
  <si>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</si>
  <si>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</si>
  <si>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</si>
  <si>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</si>
  <si>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</si>
  <si>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</si>
  <si>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</si>
  <si>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</si>
  <si>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</si>
  <si>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</si>
  <si>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</si>
  <si>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</si>
  <si>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</si>
  <si>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</si>
  <si>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</si>
  <si>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</si>
  <si>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</si>
  <si>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</si>
  <si>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</si>
  <si>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</si>
  <si>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</si>
  <si>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</si>
  <si>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</si>
  <si>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</si>
  <si>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</si>
  <si>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</si>
  <si>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</si>
  <si>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</si>
  <si>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</si>
  <si>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</si>
  <si>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</si>
  <si>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</si>
  <si>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</si>
  <si>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</si>
  <si>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</si>
  <si>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</si>
  <si>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</si>
  <si>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</si>
  <si>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</si>
  <si>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</si>
  <si>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</si>
  <si>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</si>
  <si>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</si>
  <si>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</si>
  <si>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</si>
  <si>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</si>
  <si>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</si>
  <si>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</si>
  <si>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</si>
  <si>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</si>
  <si>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</si>
  <si>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</si>
  <si>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</si>
  <si>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</si>
  <si>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</si>
  <si>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</si>
  <si>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</si>
  <si>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</si>
  <si>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</si>
  <si>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</si>
  <si>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</si>
  <si>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</si>
  <si>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</si>
  <si>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</si>
  <si>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</si>
  <si>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</si>
  <si>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</si>
  <si>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</si>
  <si>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</si>
  <si>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</si>
  <si>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</si>
  <si>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</si>
  <si>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</si>
  <si>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</si>
  <si>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</si>
  <si>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</si>
  <si>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</si>
  <si>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</si>
  <si>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</si>
  <si>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</si>
  <si>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</si>
  <si>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</si>
  <si>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</si>
  <si>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</si>
  <si>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</si>
  <si>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</si>
  <si>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</si>
  <si>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</si>
  <si>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</si>
  <si>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</si>
  <si>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</si>
  <si>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</si>
  <si>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</si>
  <si>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</si>
  <si>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</si>
  <si>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</si>
  <si>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</si>
  <si>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</si>
  <si>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</si>
  <si>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</si>
  <si>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</si>
  <si>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</si>
  <si>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</si>
  <si>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</si>
  <si>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</si>
  <si>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</si>
  <si>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</si>
  <si>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</si>
  <si>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</si>
  <si>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</si>
  <si>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</si>
  <si>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</si>
  <si>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</si>
  <si>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</si>
  <si>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</si>
  <si>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</si>
  <si>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</si>
  <si>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</si>
  <si>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</si>
  <si>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</si>
  <si>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</si>
  <si>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</si>
  <si>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</si>
  <si>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</si>
  <si>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</si>
  <si>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</si>
  <si>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</si>
  <si>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</si>
  <si>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</si>
  <si>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</si>
  <si>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</si>
  <si>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</si>
  <si>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</si>
  <si>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</si>
  <si>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</si>
  <si>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</si>
  <si>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</si>
  <si>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</si>
  <si>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</si>
  <si>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</si>
  <si>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</si>
  <si>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</si>
  <si>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</si>
  <si>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</si>
  <si>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</si>
  <si>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</si>
  <si>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</si>
  <si>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</si>
  <si>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</si>
  <si>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</si>
  <si>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</si>
  <si>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</si>
  <si>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</si>
  <si>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</si>
  <si>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</si>
  <si>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</si>
  <si>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</si>
  <si>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</si>
  <si>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</si>
  <si>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</si>
  <si>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</si>
  <si>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</si>
  <si>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</si>
  <si>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</si>
  <si>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</si>
  <si>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</si>
  <si>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</si>
  <si>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</si>
  <si>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</si>
  <si>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</si>
  <si>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</si>
  <si>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</si>
  <si>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</si>
  <si>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</si>
  <si>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</si>
  <si>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</si>
  <si>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</si>
  <si>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</si>
  <si>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</si>
  <si>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</si>
  <si>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</si>
  <si>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</si>
  <si>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</si>
  <si>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</si>
  <si>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</si>
  <si>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</si>
  <si>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</si>
  <si>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</si>
  <si>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</si>
  <si>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</si>
  <si>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</si>
  <si>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</si>
  <si>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</si>
  <si>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</si>
  <si>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</si>
  <si>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</si>
  <si>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</si>
  <si>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</si>
  <si>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</si>
  <si>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</si>
  <si>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</si>
  <si>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</si>
  <si>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</si>
  <si>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</si>
  <si>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</si>
  <si>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</si>
  <si>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</si>
  <si>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</si>
  <si>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</si>
  <si>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</si>
  <si>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</si>
  <si>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</si>
  <si>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</si>
  <si>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</si>
  <si>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</si>
  <si>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</si>
  <si>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</si>
  <si>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</si>
  <si>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</si>
  <si>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</si>
  <si>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</si>
  <si>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</si>
  <si>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</si>
  <si>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</si>
  <si>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</si>
  <si>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</si>
  <si>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</si>
  <si>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</si>
  <si>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</si>
  <si>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</si>
  <si>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</si>
  <si>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</si>
  <si>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</si>
  <si>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</si>
  <si>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</si>
  <si>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</si>
  <si>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</si>
  <si>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</si>
  <si>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</si>
  <si>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</si>
  <si>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</si>
  <si>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</si>
  <si>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</si>
  <si>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</si>
  <si>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</si>
  <si>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</si>
  <si>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</si>
  <si>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</si>
  <si>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</si>
  <si>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</si>
  <si>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</si>
  <si>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</si>
  <si>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</si>
  <si>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</si>
  <si>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</si>
  <si>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</si>
  <si>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</si>
  <si>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</si>
  <si>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</si>
  <si>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</si>
  <si>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</si>
  <si>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</si>
  <si>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</si>
  <si>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</si>
  <si>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</si>
  <si>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</si>
  <si>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</si>
  <si>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</si>
  <si>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</si>
  <si>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</si>
  <si>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</si>
  <si>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</si>
  <si>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</si>
  <si>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</si>
  <si>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</si>
  <si>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</si>
  <si>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</si>
  <si>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</si>
  <si>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</si>
  <si>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</si>
  <si>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</si>
  <si>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</si>
  <si>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</si>
  <si>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</si>
  <si>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</si>
  <si>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</si>
  <si>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</si>
  <si>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</si>
  <si>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</si>
  <si>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</si>
  <si>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</si>
  <si>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</si>
  <si>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</si>
  <si>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</si>
  <si>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</si>
  <si>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</si>
  <si>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</si>
  <si>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</si>
  <si>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</si>
  <si>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</si>
  <si>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</si>
  <si>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</si>
  <si>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</si>
  <si>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</si>
  <si>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</si>
  <si>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</si>
  <si>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</si>
  <si>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</si>
  <si>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</si>
  <si>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</si>
  <si>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</si>
  <si>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</si>
  <si>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</si>
  <si>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</si>
  <si>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</si>
  <si>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</si>
  <si>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</si>
  <si>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</si>
  <si>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</si>
  <si>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</si>
  <si>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</si>
  <si>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</si>
  <si>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</si>
  <si>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</si>
  <si>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</si>
  <si>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</si>
  <si>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</si>
  <si>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</si>
  <si>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</si>
  <si>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</si>
  <si>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</si>
  <si>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</si>
  <si>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</si>
  <si>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</si>
  <si>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</si>
  <si>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</si>
  <si>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</si>
  <si>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</si>
  <si>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</si>
  <si>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</si>
  <si>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</si>
  <si>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</si>
  <si>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</si>
  <si>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</si>
  <si>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</si>
  <si>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</si>
  <si>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</si>
  <si>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</si>
  <si>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</si>
  <si>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</si>
  <si>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</si>
  <si>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</si>
  <si>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</si>
  <si>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</si>
  <si>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</si>
  <si>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</si>
  <si>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</si>
  <si>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</si>
  <si>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</si>
  <si>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</si>
  <si>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</si>
  <si>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</si>
  <si>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</si>
  <si>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</si>
  <si>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</si>
  <si>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</si>
  <si>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</si>
  <si>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</si>
  <si>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</si>
  <si>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</si>
  <si>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</si>
  <si>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</si>
  <si>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</si>
  <si>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</si>
  <si>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</si>
  <si>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</si>
  <si>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</si>
  <si>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</si>
  <si>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</si>
  <si>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</si>
  <si>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</si>
  <si>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</si>
  <si>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</si>
  <si>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</si>
  <si>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</si>
  <si>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</si>
  <si>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</si>
  <si>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</si>
  <si>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</si>
  <si>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</si>
  <si>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</si>
  <si>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</si>
  <si>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</si>
  <si>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</si>
  <si>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</si>
  <si>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</si>
  <si>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</si>
  <si>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</si>
  <si>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</si>
  <si>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</si>
  <si>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</si>
  <si>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</si>
  <si>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</si>
  <si>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</si>
  <si>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</si>
  <si>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</si>
  <si>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</si>
  <si>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</si>
  <si>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</si>
  <si>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</si>
  <si>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</si>
  <si>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</si>
  <si>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</si>
  <si>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</si>
  <si>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</si>
  <si>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</si>
  <si>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</si>
  <si>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</si>
  <si>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</si>
  <si>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</si>
  <si>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</si>
  <si>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</si>
  <si>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</si>
  <si>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</si>
  <si>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</si>
  <si>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</si>
  <si>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</si>
  <si>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</si>
  <si>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</si>
  <si>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</si>
  <si>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</si>
  <si>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</si>
  <si>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</si>
  <si>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</si>
  <si>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</si>
  <si>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</si>
  <si>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</si>
  <si>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</si>
  <si>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</si>
  <si>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</si>
  <si>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</si>
  <si>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</si>
  <si>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</si>
  <si>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</si>
  <si>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</si>
  <si>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</si>
  <si>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</si>
  <si>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</si>
  <si>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</si>
  <si>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</si>
  <si>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</si>
  <si>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</si>
  <si>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</si>
  <si>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</si>
  <si>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</si>
  <si>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</si>
  <si>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</si>
  <si>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</si>
  <si>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</si>
  <si>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</si>
  <si>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</si>
  <si>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</si>
  <si>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</si>
  <si>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</si>
  <si>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</si>
  <si>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</si>
  <si>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</si>
  <si>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</si>
  <si>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</si>
  <si>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</si>
  <si>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</si>
  <si>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</si>
  <si>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</si>
  <si>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</si>
  <si>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</si>
  <si>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</si>
  <si>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</si>
  <si>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</si>
  <si>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</si>
  <si>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</si>
  <si>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</si>
  <si>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</si>
  <si>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</si>
  <si>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</si>
  <si>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</si>
  <si>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</si>
  <si>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</si>
  <si>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</si>
  <si>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</si>
  <si>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</si>
  <si>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</si>
  <si>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</si>
  <si>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</si>
  <si>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</si>
  <si>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</si>
  <si>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</si>
  <si>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</si>
  <si>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</si>
  <si>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</si>
  <si>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</si>
  <si>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</si>
  <si>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</si>
  <si>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</si>
  <si>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</si>
  <si>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</si>
  <si>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</si>
  <si>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</si>
  <si>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</si>
  <si>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</si>
  <si>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</si>
  <si>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</si>
  <si>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</si>
  <si>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</si>
  <si>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</si>
  <si>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</si>
  <si>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</si>
  <si>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</si>
  <si>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</si>
  <si>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</si>
  <si>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</si>
  <si>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</si>
  <si>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</si>
  <si>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</si>
  <si>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</si>
  <si>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</si>
  <si>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</si>
  <si>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</si>
  <si>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</si>
  <si>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</si>
  <si>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</si>
  <si>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</si>
  <si>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</si>
  <si>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</si>
  <si>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</si>
  <si>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</si>
  <si>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</si>
  <si>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</si>
  <si>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</si>
  <si>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</si>
  <si>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</si>
  <si>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</si>
  <si>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</si>
  <si>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</si>
  <si>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</si>
  <si>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</si>
  <si>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</si>
  <si>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</si>
  <si>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</si>
  <si>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</si>
  <si>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</si>
  <si>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</si>
  <si>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</si>
  <si>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</si>
  <si>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</si>
  <si>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</si>
  <si>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</si>
  <si>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</si>
  <si>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</si>
  <si>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</si>
  <si>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</si>
  <si>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</si>
  <si>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</si>
  <si>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</si>
  <si>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</si>
  <si>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</si>
  <si>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</si>
  <si>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</si>
  <si>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</si>
  <si>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</si>
  <si>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</si>
  <si>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</si>
  <si>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</si>
  <si>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</si>
  <si>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</si>
  <si>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</si>
  <si>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</si>
  <si>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</si>
  <si>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</si>
  <si>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</si>
  <si>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</si>
  <si>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</si>
  <si>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</si>
  <si>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</si>
  <si>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</si>
  <si>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</si>
  <si>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</si>
  <si>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</si>
  <si>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</si>
  <si>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</si>
  <si>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</si>
  <si>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</si>
  <si>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</si>
  <si>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</si>
  <si>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</si>
  <si>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</si>
  <si>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</si>
  <si>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</si>
  <si>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</si>
  <si>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</si>
  <si>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</si>
  <si>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</si>
  <si>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</si>
  <si>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</si>
  <si>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</si>
  <si>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</si>
  <si>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</si>
  <si>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</si>
  <si>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</si>
  <si>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</si>
  <si>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</si>
  <si>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</si>
  <si>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</si>
  <si>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</si>
  <si>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</si>
  <si>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</si>
  <si>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</si>
  <si>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</si>
  <si>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</si>
  <si>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</si>
  <si>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</si>
  <si>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</si>
  <si>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</si>
  <si>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</si>
  <si>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</si>
  <si>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</si>
  <si>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</si>
  <si>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</si>
  <si>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</si>
  <si>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</si>
  <si>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</si>
  <si>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</si>
  <si>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</si>
  <si>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</si>
  <si>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</si>
  <si>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</si>
  <si>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</si>
  <si>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</si>
  <si>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</si>
  <si>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</si>
  <si>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</si>
  <si>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</si>
  <si>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</si>
  <si>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</si>
  <si>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</si>
  <si>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</si>
  <si>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</si>
  <si>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</si>
  <si>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</si>
  <si>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</si>
  <si>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</si>
  <si>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</si>
  <si>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</si>
  <si>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</si>
  <si>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</si>
  <si>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</si>
  <si>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</si>
  <si>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</si>
  <si>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</si>
  <si>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</si>
  <si>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</si>
  <si>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</si>
  <si>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</si>
  <si>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</si>
  <si>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</si>
  <si>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</si>
  <si>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</si>
  <si>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</si>
  <si>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</si>
  <si>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</si>
  <si>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</si>
  <si>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</si>
  <si>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</si>
  <si>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</si>
  <si>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</si>
  <si>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</si>
  <si>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</si>
  <si>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</si>
  <si>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</si>
  <si>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</si>
  <si>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</si>
  <si>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</si>
  <si>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</si>
  <si>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</si>
  <si>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</si>
  <si>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</si>
  <si>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</si>
  <si>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</si>
  <si>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</si>
  <si>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</si>
  <si>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</si>
  <si>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</si>
  <si>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</si>
  <si>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</si>
  <si>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</si>
  <si>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</si>
  <si>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</si>
  <si>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</si>
  <si>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</si>
  <si>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</si>
  <si>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</si>
  <si>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</si>
  <si>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</si>
  <si>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</si>
  <si>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</si>
  <si>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</si>
  <si>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</si>
  <si>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</si>
  <si>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</si>
  <si>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</si>
  <si>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</si>
  <si>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</si>
  <si>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</si>
  <si>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</si>
  <si>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</si>
  <si>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</si>
  <si>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</si>
  <si>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</si>
  <si>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</si>
  <si>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</si>
  <si>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</si>
  <si>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</si>
  <si>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</si>
  <si>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</si>
  <si>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</si>
  <si>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</si>
  <si>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</si>
  <si>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</si>
  <si>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</si>
  <si>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</si>
  <si>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</si>
  <si>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</si>
  <si>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</si>
  <si>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</si>
  <si>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</si>
  <si>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</si>
  <si>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</si>
  <si>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</si>
  <si>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</si>
  <si>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</si>
  <si>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</si>
  <si>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</si>
  <si>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</si>
  <si>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</si>
  <si>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</si>
  <si>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</si>
  <si>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</si>
  <si>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</si>
  <si>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</si>
  <si>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</si>
  <si>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</si>
  <si>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</si>
  <si>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</si>
  <si>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</si>
  <si>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</si>
  <si>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</si>
  <si>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</si>
  <si>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</si>
  <si>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</si>
  <si>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</si>
  <si>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</si>
  <si>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</si>
  <si>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</si>
  <si>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</si>
  <si>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</si>
  <si>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</si>
  <si>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</si>
  <si>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</si>
  <si>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</si>
  <si>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</si>
  <si>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</si>
  <si>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</si>
  <si>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</si>
  <si>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</si>
  <si>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</si>
  <si>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</si>
  <si>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</si>
  <si>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</si>
  <si>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</si>
  <si>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</si>
  <si>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</si>
  <si>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</si>
  <si>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</si>
  <si>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</si>
  <si>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</si>
  <si>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</si>
  <si>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</si>
  <si>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</si>
  <si>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</si>
  <si>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</si>
  <si>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</si>
  <si>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</si>
  <si>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</si>
  <si>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</si>
  <si>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</si>
  <si>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</si>
  <si>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</si>
  <si>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</si>
  <si>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</si>
  <si>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</si>
  <si>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</si>
  <si>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</si>
  <si>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</si>
  <si>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</si>
  <si>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</si>
  <si>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</si>
  <si>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</si>
  <si>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</si>
  <si>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</si>
  <si>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</si>
  <si>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</si>
  <si>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</si>
  <si>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</si>
  <si>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</si>
  <si>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</si>
  <si>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</si>
  <si>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</si>
  <si>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</si>
  <si>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</si>
  <si>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</si>
  <si>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</si>
  <si>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</si>
  <si>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</si>
  <si>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</si>
  <si>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</si>
  <si>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</si>
  <si>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</si>
  <si>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</si>
  <si>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</si>
  <si>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</si>
  <si>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</si>
  <si>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</si>
  <si>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</si>
  <si>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</si>
  <si>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</si>
  <si>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</si>
  <si>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</si>
  <si>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</si>
  <si>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</si>
  <si>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</si>
  <si>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</si>
  <si>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</si>
  <si>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</si>
  <si>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</si>
  <si>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</si>
  <si>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</si>
  <si>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</si>
  <si>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</si>
  <si>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</si>
  <si>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</si>
  <si>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</si>
  <si>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</si>
  <si>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</si>
  <si>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</si>
  <si>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</si>
  <si>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</si>
  <si>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</si>
  <si>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</si>
  <si>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</si>
  <si>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</si>
  <si>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</si>
  <si>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</si>
  <si>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</si>
  <si>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</si>
  <si>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</si>
  <si>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</si>
  <si>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</si>
  <si>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</si>
  <si>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</si>
  <si>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</si>
  <si>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</si>
  <si>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</si>
  <si>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</si>
  <si>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</si>
  <si>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</si>
  <si>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</si>
  <si>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</si>
  <si>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</si>
  <si>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</si>
  <si>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</si>
  <si>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</si>
  <si>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</si>
  <si>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</si>
  <si>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</si>
  <si>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</si>
  <si>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</si>
  <si>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</si>
  <si>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</si>
  <si>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</si>
  <si>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</si>
  <si>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</si>
  <si>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</si>
  <si>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</si>
  <si>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</si>
  <si>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</si>
  <si>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</si>
  <si>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</si>
  <si>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</si>
  <si>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</si>
  <si>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</si>
  <si>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</si>
  <si>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</si>
  <si>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</si>
  <si>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</si>
  <si>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</si>
  <si>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</si>
  <si>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</si>
  <si>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</si>
  <si>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</si>
  <si>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</si>
  <si>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</si>
  <si>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</si>
  <si>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</si>
  <si>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</si>
  <si>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</si>
  <si>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</si>
  <si>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</si>
  <si>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</si>
  <si>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</si>
  <si>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</si>
  <si>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</si>
  <si>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</si>
  <si>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</si>
  <si>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</si>
  <si>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</si>
  <si>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</si>
  <si>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</si>
  <si>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</si>
  <si>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</si>
  <si>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</si>
  <si>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</si>
  <si>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</si>
  <si>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</si>
  <si>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</si>
  <si>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</si>
  <si>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</si>
  <si>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</si>
  <si>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</si>
  <si>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</si>
  <si>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</si>
  <si>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</si>
  <si>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</si>
  <si>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</si>
  <si>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</si>
  <si>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</si>
  <si>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</si>
  <si>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</si>
  <si>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</si>
  <si>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</si>
  <si>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</si>
  <si>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</si>
  <si>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</si>
  <si>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</si>
  <si>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</si>
  <si>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</si>
  <si>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</si>
  <si>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</si>
  <si>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</si>
  <si>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</si>
  <si>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</si>
  <si>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</si>
  <si>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</si>
  <si>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</si>
  <si>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</si>
  <si>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</si>
  <si>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</si>
  <si>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</si>
  <si>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</si>
  <si>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</si>
  <si>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</si>
  <si>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</si>
  <si>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</si>
  <si>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</si>
  <si>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</si>
  <si>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</si>
  <si>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</si>
  <si>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</si>
  <si>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</si>
  <si>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</si>
  <si>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</si>
  <si>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</si>
  <si>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</si>
  <si>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</si>
  <si>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</si>
  <si>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</si>
  <si>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</si>
  <si>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</si>
  <si>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</si>
  <si>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</si>
  <si>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</si>
  <si>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</si>
  <si>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</si>
  <si>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</si>
  <si>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</si>
  <si>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</si>
  <si>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</si>
  <si>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</si>
  <si>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</si>
  <si>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</si>
  <si>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</si>
  <si>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</si>
  <si>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</si>
  <si>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</si>
  <si>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</si>
  <si>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</si>
  <si>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</si>
  <si>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</si>
  <si>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</si>
  <si>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</si>
  <si>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</si>
  <si>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</si>
  <si>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</si>
  <si>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</si>
  <si>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</si>
  <si>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</si>
  <si>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</si>
  <si>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</si>
  <si>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</si>
  <si>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</si>
  <si>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</si>
  <si>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</si>
  <si>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</si>
  <si>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</si>
  <si>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</si>
  <si>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</si>
  <si>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</si>
  <si>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</si>
  <si>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</si>
  <si>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</si>
  <si>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</si>
  <si>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</si>
  <si>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</si>
  <si>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</si>
  <si>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</si>
  <si>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</si>
  <si>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</si>
  <si>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</si>
  <si>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</si>
  <si>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</si>
  <si>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</si>
  <si>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</si>
  <si>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</si>
  <si>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</si>
  <si>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</si>
  <si>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</si>
  <si>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</si>
  <si>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</si>
  <si>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</si>
  <si>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</si>
  <si>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</si>
  <si>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</si>
  <si>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</si>
  <si>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</si>
  <si>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</si>
  <si>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</si>
  <si>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</si>
  <si>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</si>
  <si>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</si>
  <si>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</si>
  <si>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</si>
  <si>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</si>
  <si>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</si>
  <si>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</si>
  <si>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</si>
  <si>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</si>
  <si>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</si>
  <si>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</si>
  <si>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</si>
  <si>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</si>
  <si>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</si>
  <si>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</si>
  <si>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</si>
  <si>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</si>
  <si>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</si>
  <si>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</si>
  <si>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</si>
  <si>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</si>
  <si>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</si>
  <si>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</si>
  <si>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</si>
  <si>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</si>
  <si>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</si>
  <si>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</si>
  <si>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</si>
  <si>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</si>
  <si>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</si>
  <si>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</si>
  <si>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</si>
  <si>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</si>
  <si>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</si>
  <si>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</si>
  <si>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</si>
  <si>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</si>
  <si>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</si>
  <si>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</si>
  <si>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</si>
  <si>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</si>
  <si>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</si>
  <si>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</si>
  <si>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</si>
  <si>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</si>
  <si>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</si>
  <si>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</si>
  <si>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</si>
  <si>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</si>
  <si>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</si>
  <si>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</si>
  <si>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</si>
  <si>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</si>
  <si>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</si>
  <si>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</si>
  <si>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</si>
  <si>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</si>
  <si>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</si>
  <si>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</si>
  <si>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</si>
  <si>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</si>
  <si>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</si>
  <si>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</si>
  <si>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</si>
  <si>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</si>
  <si>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</si>
  <si>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</si>
  <si>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</si>
  <si>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</si>
  <si>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</si>
  <si>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</si>
  <si>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</si>
  <si>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</si>
  <si>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</si>
  <si>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</si>
  <si>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</si>
  <si>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</si>
  <si>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</si>
  <si>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</si>
  <si>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</si>
  <si>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</si>
  <si>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</si>
  <si>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</si>
  <si>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</si>
  <si>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</si>
  <si>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</si>
  <si>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</si>
  <si>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</si>
  <si>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</si>
  <si>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</si>
  <si>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</si>
  <si>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</si>
  <si>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</si>
  <si>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</si>
  <si>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</si>
  <si>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</si>
  <si>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</si>
  <si>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</si>
  <si>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</si>
  <si>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</si>
  <si>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</si>
  <si>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</si>
  <si>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</si>
  <si>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</si>
  <si>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</si>
  <si>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</si>
  <si>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</si>
  <si>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</si>
  <si>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</si>
  <si>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</si>
  <si>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</si>
  <si>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</si>
  <si>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</si>
  <si>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</si>
  <si>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</si>
  <si>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</si>
  <si>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</si>
  <si>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</si>
  <si>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</si>
  <si>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</si>
  <si>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</si>
  <si>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</si>
  <si>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</si>
  <si>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</si>
  <si>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</si>
  <si>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</si>
  <si>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</si>
  <si>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</si>
  <si>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</si>
  <si>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</si>
  <si>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</si>
  <si>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</si>
  <si>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</si>
  <si>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</si>
  <si>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</si>
  <si>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</si>
  <si>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</si>
  <si>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</si>
  <si>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</si>
  <si>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</si>
  <si>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</si>
  <si>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</si>
  <si>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</si>
  <si>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</si>
  <si>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</si>
  <si>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</si>
  <si>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</si>
  <si>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</si>
  <si>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</si>
  <si>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</si>
  <si>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</si>
  <si>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</si>
  <si>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</si>
  <si>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</si>
  <si>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</si>
  <si>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</si>
  <si>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</si>
  <si>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</si>
  <si>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</si>
  <si>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</si>
  <si>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</si>
  <si>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</si>
  <si>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</si>
  <si>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</si>
  <si>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</si>
  <si>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</si>
  <si>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</si>
  <si>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</si>
  <si>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</si>
  <si>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</si>
  <si>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</si>
  <si>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</si>
  <si>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</si>
  <si>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</si>
  <si>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</si>
  <si>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</si>
  <si>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</si>
  <si>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</si>
  <si>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</si>
  <si>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</si>
  <si>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</si>
  <si>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</si>
  <si>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</si>
  <si>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</si>
  <si>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</si>
  <si>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</si>
  <si>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</si>
  <si>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</si>
  <si>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</si>
  <si>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</si>
  <si>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</si>
  <si>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</si>
  <si>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</si>
  <si>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</si>
  <si>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</si>
  <si>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</si>
  <si>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</si>
  <si>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</si>
  <si>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</si>
  <si>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</si>
  <si>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</si>
  <si>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</si>
  <si>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</si>
  <si>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</si>
  <si>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</si>
  <si>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</si>
  <si>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</si>
  <si>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</si>
  <si>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</si>
  <si>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</si>
  <si>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</si>
  <si>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</si>
  <si>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</si>
  <si>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</si>
  <si>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</si>
  <si>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</si>
  <si>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</si>
  <si>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</si>
  <si>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</si>
  <si>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</si>
  <si>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</si>
  <si>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</si>
  <si>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</si>
  <si>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</si>
  <si>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</si>
  <si>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</si>
  <si>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</si>
  <si>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</si>
  <si>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</si>
  <si>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</si>
  <si>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</si>
  <si>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</si>
  <si>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</si>
  <si>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</si>
  <si>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</si>
  <si>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</si>
  <si>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</si>
  <si>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</si>
  <si>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</si>
  <si>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</si>
  <si>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</si>
  <si>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</si>
  <si>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</si>
  <si>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</si>
  <si>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</si>
  <si>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</si>
  <si>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</si>
  <si>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</si>
  <si>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</si>
  <si>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</si>
  <si>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</si>
  <si>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</si>
  <si>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</si>
  <si>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</si>
  <si>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</si>
  <si>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</si>
  <si>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</si>
  <si>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</si>
  <si>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</si>
  <si>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</si>
  <si>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</si>
  <si>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</si>
  <si>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</si>
  <si>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</si>
  <si>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</si>
  <si>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</si>
  <si>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</si>
  <si>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</si>
  <si>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</si>
  <si>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</si>
  <si>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</si>
  <si>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</si>
  <si>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</si>
  <si>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</si>
  <si>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</si>
  <si>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</si>
  <si>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</si>
  <si>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</si>
  <si>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</si>
  <si>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</si>
  <si>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</si>
  <si>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</si>
  <si>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</si>
  <si>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</si>
  <si>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</si>
  <si>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</si>
  <si>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</si>
  <si>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</si>
  <si>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</si>
  <si>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</si>
  <si>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</si>
  <si>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</si>
  <si>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</si>
  <si>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</si>
  <si>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</si>
  <si>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</si>
  <si>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</si>
  <si>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</si>
  <si>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</si>
  <si>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</si>
  <si>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</si>
  <si>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</si>
  <si>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</si>
  <si>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</si>
  <si>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</si>
  <si>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</si>
  <si>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</si>
  <si>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</si>
  <si>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</si>
  <si>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</si>
  <si>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</si>
  <si>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</si>
  <si>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</si>
  <si>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</si>
  <si>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</si>
  <si>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</si>
  <si>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</si>
  <si>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</si>
  <si>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</si>
  <si>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</si>
  <si>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</si>
  <si>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</si>
  <si>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</si>
  <si>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</si>
  <si>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</si>
  <si>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</si>
  <si>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</si>
  <si>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</si>
  <si>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</si>
  <si>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</si>
  <si>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</si>
  <si>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</si>
  <si>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</si>
  <si>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</si>
  <si>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</si>
  <si>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</si>
  <si>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</si>
  <si>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</si>
  <si>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</si>
  <si>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</si>
  <si>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</si>
  <si>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</si>
  <si>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</si>
  <si>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</si>
  <si>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</si>
  <si>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</si>
  <si>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</si>
  <si>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</si>
  <si>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</si>
  <si>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</si>
  <si>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</si>
  <si>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</si>
  <si>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</si>
  <si>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</si>
  <si>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</si>
  <si>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</si>
  <si>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</si>
  <si>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</si>
  <si>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</si>
  <si>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</si>
  <si>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</si>
  <si>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</si>
  <si>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</si>
  <si>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</si>
  <si>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</si>
  <si>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</si>
  <si>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</si>
  <si>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</si>
  <si>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</si>
  <si>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</si>
  <si>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</si>
  <si>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</si>
  <si>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</si>
  <si>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</si>
  <si>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</si>
  <si>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</si>
  <si>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</si>
  <si>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</si>
  <si>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</si>
  <si>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</si>
  <si>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</si>
  <si>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</si>
  <si>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</si>
  <si>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</si>
  <si>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</si>
  <si>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</si>
  <si>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</si>
  <si>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</si>
  <si>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</si>
  <si>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</si>
  <si>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</si>
  <si>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</si>
  <si>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</si>
  <si>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</si>
  <si>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</si>
  <si>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</si>
  <si>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</si>
  <si>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</si>
  <si>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</si>
  <si>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</si>
  <si>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</si>
  <si>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</si>
  <si>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</si>
  <si>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</si>
  <si>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</si>
  <si>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</si>
  <si>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</si>
  <si>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</si>
  <si>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</si>
  <si>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</si>
  <si>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</si>
  <si>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</si>
  <si>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</si>
  <si>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</si>
  <si>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</si>
  <si>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</si>
  <si>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</si>
  <si>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</si>
  <si>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</si>
  <si>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</si>
  <si>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</si>
  <si>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</si>
  <si>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</si>
  <si>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</si>
  <si>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</si>
  <si>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</si>
  <si>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</si>
  <si>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</si>
  <si>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</si>
  <si>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</si>
  <si>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</si>
  <si>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</si>
  <si>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</si>
  <si>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</si>
  <si>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</si>
  <si>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</si>
  <si>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</si>
  <si>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</si>
  <si>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</si>
  <si>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</si>
  <si>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</si>
  <si>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</si>
  <si>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</si>
  <si>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</si>
  <si>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</si>
  <si>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</si>
  <si>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</si>
  <si>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</si>
  <si>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</si>
  <si>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</si>
  <si>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</si>
  <si>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</si>
  <si>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</si>
  <si>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</si>
  <si>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</si>
  <si>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</si>
  <si>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</si>
  <si>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</si>
  <si>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</si>
  <si>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</si>
  <si>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</si>
  <si>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</si>
  <si>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</si>
  <si>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</si>
  <si>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</si>
  <si>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</si>
  <si>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</si>
  <si>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</si>
  <si>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</si>
  <si>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</si>
  <si>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</si>
  <si>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</si>
  <si>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</si>
  <si>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</si>
  <si>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</si>
  <si>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</si>
  <si>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</si>
  <si>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</si>
  <si>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</si>
  <si>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</si>
  <si>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</si>
  <si>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</si>
  <si>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</si>
  <si>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</si>
  <si>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</si>
  <si>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</si>
  <si>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</si>
  <si>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</si>
  <si>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</si>
  <si>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</si>
  <si>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</si>
  <si>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</si>
  <si>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</si>
  <si>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</si>
  <si>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</si>
  <si>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</si>
  <si>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</si>
  <si>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</si>
  <si>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</si>
  <si>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</si>
  <si>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</si>
  <si>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</si>
  <si>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</si>
  <si>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</si>
  <si>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</si>
  <si>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</si>
  <si>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</si>
  <si>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</si>
  <si>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</si>
  <si>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</si>
  <si>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</si>
  <si>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</si>
  <si>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</si>
  <si>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</si>
  <si>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</si>
  <si>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</si>
  <si>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</si>
  <si>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</si>
  <si>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</si>
  <si>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</si>
  <si>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</si>
  <si>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</si>
  <si>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</si>
  <si>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</si>
  <si>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</si>
  <si>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</si>
  <si>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</si>
  <si>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</si>
  <si>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</si>
  <si>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</si>
  <si>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</si>
  <si>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</si>
  <si>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</si>
  <si>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</si>
  <si>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</si>
  <si>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</si>
  <si>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</si>
  <si>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</si>
  <si>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</si>
  <si>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</si>
  <si>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</si>
  <si>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</si>
  <si>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</si>
  <si>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</si>
  <si>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</si>
  <si>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</si>
  <si>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</si>
  <si>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</si>
  <si>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</si>
  <si>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</si>
  <si>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</si>
  <si>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</si>
  <si>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</si>
  <si>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</si>
  <si>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</si>
  <si>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</si>
  <si>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</si>
  <si>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</si>
  <si>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</si>
  <si>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</si>
  <si>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</si>
  <si>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</si>
  <si>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</si>
  <si>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</si>
  <si>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</si>
  <si>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</si>
  <si>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</si>
  <si>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</si>
  <si>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</si>
  <si>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</si>
  <si>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</si>
  <si>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</si>
  <si>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</si>
  <si>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</si>
  <si>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</si>
  <si>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</si>
  <si>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</si>
  <si>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</si>
  <si>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</si>
  <si>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</si>
  <si>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</si>
  <si>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</si>
  <si>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</si>
  <si>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</si>
  <si>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</si>
  <si>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</si>
  <si>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</si>
  <si>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</si>
  <si>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</si>
  <si>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</si>
  <si>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</si>
  <si>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</si>
  <si>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</si>
  <si>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</si>
  <si>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</si>
  <si>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</si>
  <si>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</si>
  <si>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</si>
  <si>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</si>
  <si>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</si>
  <si>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</si>
  <si>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</si>
  <si>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</si>
  <si>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</si>
  <si>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</si>
  <si>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</si>
  <si>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</si>
  <si>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</si>
  <si>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</si>
  <si>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</si>
  <si>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</si>
  <si>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</si>
  <si>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</si>
  <si>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</si>
  <si>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</si>
  <si>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</si>
  <si>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</si>
  <si>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</si>
  <si>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</si>
  <si>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</si>
  <si>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</si>
  <si>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</si>
  <si>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</si>
  <si>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</si>
  <si>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</si>
  <si>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</si>
  <si>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</si>
  <si>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</si>
  <si>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</si>
  <si>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</si>
  <si>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</si>
  <si>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</si>
  <si>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</si>
  <si>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</si>
  <si>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</si>
  <si>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</si>
  <si>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</si>
  <si>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</si>
  <si>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</si>
  <si>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</si>
  <si>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</si>
  <si>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</si>
  <si>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</si>
  <si>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</si>
  <si>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</si>
  <si>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</si>
  <si>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</si>
  <si>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</si>
  <si>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</si>
  <si>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</si>
  <si>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</si>
  <si>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</si>
  <si>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</si>
  <si>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</si>
  <si>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</si>
  <si>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</si>
  <si>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</si>
  <si>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</si>
  <si>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</si>
  <si>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</si>
  <si>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</si>
  <si>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</si>
  <si>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</si>
  <si>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</si>
  <si>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</si>
  <si>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</si>
  <si>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</si>
  <si>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</si>
  <si>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</si>
  <si>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</si>
  <si>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</si>
  <si>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</si>
  <si>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</si>
  <si>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</si>
  <si>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</si>
  <si>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</si>
  <si>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</si>
  <si>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</si>
  <si>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</si>
  <si>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</si>
  <si>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</si>
  <si>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</si>
  <si>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</si>
  <si>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</si>
  <si>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</si>
  <si>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</si>
  <si>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</si>
  <si>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</si>
  <si>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</si>
  <si>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</si>
  <si>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</si>
  <si>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</si>
  <si>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</si>
  <si>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</si>
  <si>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</si>
  <si>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</si>
  <si>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</si>
  <si>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</si>
  <si>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</si>
  <si>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</si>
  <si>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</si>
  <si>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</si>
  <si>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</si>
  <si>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</si>
  <si>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</si>
  <si>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</si>
  <si>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</si>
  <si>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</si>
  <si>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</si>
  <si>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</si>
  <si>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</si>
  <si>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</si>
  <si>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</si>
  <si>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</si>
  <si>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</si>
  <si>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</si>
  <si>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</si>
  <si>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</si>
  <si>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</si>
  <si>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</si>
  <si>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</si>
  <si>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</si>
  <si>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</si>
  <si>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</si>
  <si>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</si>
  <si>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</si>
  <si>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</si>
  <si>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</si>
  <si>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</si>
  <si>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</si>
  <si>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</si>
  <si>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</si>
  <si>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</si>
  <si>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</si>
  <si>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</si>
  <si>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</si>
  <si>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</si>
  <si>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</si>
  <si>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</si>
  <si>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</si>
  <si>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</si>
  <si>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</si>
  <si>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</si>
  <si>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</si>
  <si>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</si>
  <si>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</si>
  <si>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</si>
  <si>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</si>
  <si>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</si>
  <si>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</si>
  <si>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</si>
  <si>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</si>
  <si>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</si>
  <si>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</si>
  <si>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</si>
  <si>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</si>
  <si>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</si>
  <si>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</si>
  <si>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</si>
  <si>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</si>
  <si>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</si>
  <si>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</si>
  <si>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</si>
  <si>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</si>
  <si>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</si>
  <si>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</si>
  <si>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</si>
  <si>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</si>
  <si>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</si>
  <si>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</si>
  <si>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</si>
  <si>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</si>
  <si>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</si>
  <si>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</si>
  <si>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</si>
  <si>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</si>
  <si>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</si>
  <si>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</si>
  <si>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</si>
  <si>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</si>
  <si>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</si>
  <si>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</si>
  <si>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</si>
  <si>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</si>
  <si>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</si>
  <si>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</si>
  <si>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</si>
  <si>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</si>
  <si>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</si>
  <si>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</si>
  <si>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</si>
  <si>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</si>
  <si>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</si>
  <si>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</si>
  <si>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</si>
  <si>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</si>
  <si>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</si>
  <si>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</si>
  <si>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</si>
  <si>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</si>
  <si>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</si>
  <si>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</si>
  <si>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</si>
  <si>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</si>
  <si>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</si>
  <si>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</si>
  <si>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</si>
  <si>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</si>
  <si>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</si>
  <si>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</si>
  <si>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</si>
  <si>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</si>
  <si>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</si>
  <si>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</si>
  <si>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</si>
  <si>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</si>
  <si>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</si>
  <si>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</si>
  <si>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</si>
  <si>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</si>
  <si>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</si>
  <si>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</si>
  <si>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</si>
  <si>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</si>
  <si>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</si>
  <si>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</si>
  <si>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</si>
  <si>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</si>
  <si>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</si>
  <si>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</si>
  <si>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</si>
  <si>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</si>
  <si>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</si>
  <si>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</si>
  <si>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</si>
  <si>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</si>
  <si>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</si>
  <si>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</si>
  <si>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</si>
  <si>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</si>
  <si>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</si>
  <si>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</si>
  <si>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</si>
  <si>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</si>
  <si>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</si>
  <si>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</si>
  <si>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</si>
  <si>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</si>
  <si>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</si>
  <si>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</si>
  <si>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</si>
  <si>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</si>
  <si>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</si>
  <si>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</si>
  <si>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</si>
  <si>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</si>
  <si>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</si>
  <si>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</si>
  <si>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</si>
  <si>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</si>
  <si>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</si>
  <si>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</si>
  <si>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</si>
  <si>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</si>
  <si>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</si>
  <si>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</si>
  <si>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</si>
  <si>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</si>
  <si>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</si>
  <si>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</si>
  <si>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</si>
  <si>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</si>
  <si>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</si>
  <si>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</si>
  <si>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</si>
  <si>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</si>
  <si>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</si>
  <si>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</si>
  <si>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</si>
  <si>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</si>
  <si>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</si>
  <si>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</si>
  <si>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</si>
  <si>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</si>
  <si>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</si>
  <si>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</si>
  <si>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</si>
  <si>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</si>
  <si>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</si>
  <si>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</si>
  <si>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</si>
  <si>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</si>
  <si>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</si>
  <si>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</si>
  <si>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</si>
  <si>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</si>
  <si>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</si>
  <si>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</si>
  <si>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</si>
  <si>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</si>
  <si>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</si>
  <si>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</si>
  <si>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</si>
  <si>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</si>
  <si>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</si>
  <si>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</si>
  <si>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</si>
  <si>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</si>
  <si>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</si>
  <si>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</si>
  <si>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</si>
  <si>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</si>
  <si>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</si>
  <si>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</si>
  <si>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</si>
  <si>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</si>
  <si>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</si>
  <si>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</si>
  <si>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</si>
  <si>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</si>
  <si>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</si>
  <si>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</si>
  <si>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</si>
  <si>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</si>
  <si>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</si>
  <si>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</si>
  <si>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</si>
  <si>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</si>
  <si>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</si>
  <si>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</si>
  <si>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</si>
  <si>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</si>
  <si>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</si>
  <si>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</si>
  <si>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</si>
  <si>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</si>
  <si>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</si>
  <si>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</si>
  <si>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</si>
  <si>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</si>
  <si>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</si>
  <si>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</si>
  <si>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</si>
  <si>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</si>
  <si>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</si>
  <si>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</si>
  <si>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</si>
  <si>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</si>
  <si>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</si>
  <si>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</si>
  <si>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</si>
  <si>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</si>
  <si>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</si>
  <si>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</si>
  <si>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</si>
  <si>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</si>
  <si>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</si>
  <si>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</si>
  <si>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</si>
  <si>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</si>
  <si>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</si>
  <si>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</si>
  <si>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</si>
  <si>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</si>
  <si>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</si>
  <si>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</si>
  <si>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</si>
  <si>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</si>
  <si>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</si>
  <si>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</si>
  <si>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</si>
  <si>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</si>
  <si>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</si>
  <si>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</si>
  <si>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</si>
  <si>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</si>
  <si>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</si>
  <si>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</si>
  <si>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</si>
  <si>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</si>
  <si>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</si>
  <si>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</si>
  <si>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</si>
  <si>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</si>
  <si>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</si>
  <si>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</si>
  <si>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</si>
  <si>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</si>
  <si>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</si>
  <si>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</si>
  <si>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</si>
  <si>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</si>
  <si>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</si>
  <si>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</si>
  <si>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</si>
  <si>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</si>
  <si>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</si>
  <si>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</si>
  <si>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</si>
  <si>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</si>
  <si>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</si>
  <si>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</si>
  <si>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</si>
  <si>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</si>
  <si>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</si>
  <si>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</si>
  <si>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</si>
  <si>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</si>
  <si>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</si>
  <si>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</si>
  <si>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</si>
  <si>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</si>
  <si>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</si>
  <si>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</si>
  <si>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</si>
  <si>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</si>
  <si>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</si>
  <si>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</si>
  <si>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</si>
  <si>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</si>
  <si>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</si>
  <si>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</si>
  <si>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</si>
  <si>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</si>
  <si>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</si>
  <si>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</si>
  <si>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</si>
  <si>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</si>
  <si>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</si>
  <si>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</si>
  <si>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</si>
  <si>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</si>
  <si>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</si>
  <si>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</si>
  <si>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</si>
  <si>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</si>
  <si>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</si>
  <si>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</si>
  <si>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</si>
  <si>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</si>
  <si>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</si>
  <si>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</si>
  <si>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</si>
  <si>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</si>
  <si>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</si>
  <si>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</si>
  <si>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</si>
  <si>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</si>
  <si>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</si>
  <si>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</si>
  <si>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</si>
  <si>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</si>
  <si>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</si>
  <si>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</si>
  <si>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</si>
  <si>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</si>
  <si>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</si>
  <si>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</si>
  <si>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</si>
  <si>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</si>
  <si>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</si>
  <si>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</si>
  <si>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</si>
  <si>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</si>
  <si>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</si>
  <si>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</si>
  <si>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</si>
  <si>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</si>
  <si>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</si>
  <si>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</si>
  <si>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</si>
  <si>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</si>
  <si>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</si>
  <si>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</si>
  <si>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</si>
  <si>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</si>
  <si>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</si>
  <si>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</si>
  <si>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</si>
  <si>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</si>
  <si>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</si>
  <si>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</si>
  <si>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</si>
  <si>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</si>
  <si>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</si>
  <si>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</si>
  <si>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</si>
  <si>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</si>
  <si>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</si>
  <si>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</si>
  <si>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</si>
  <si>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</si>
  <si>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</si>
  <si>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</si>
  <si>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</si>
  <si>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</si>
  <si>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</si>
  <si>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</si>
  <si>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</si>
  <si>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</si>
  <si>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</si>
  <si>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</si>
  <si>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</si>
  <si>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</si>
  <si>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</si>
  <si>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</si>
  <si>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</si>
  <si>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</si>
  <si>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</si>
  <si>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</si>
  <si>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</si>
  <si>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</si>
  <si>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</si>
  <si>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</si>
  <si>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</si>
  <si>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</si>
  <si>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</si>
  <si>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</si>
  <si>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</si>
  <si>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</si>
  <si>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</si>
  <si>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</si>
  <si>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</si>
  <si>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</si>
  <si>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</si>
  <si>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</si>
  <si>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</si>
  <si>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</si>
  <si>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</si>
  <si>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</si>
  <si>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</si>
  <si>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</si>
  <si>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</si>
  <si>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</si>
  <si>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</si>
  <si>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</si>
  <si>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</si>
  <si>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</si>
  <si>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</si>
  <si>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</si>
  <si>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</si>
  <si>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</si>
  <si>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</si>
  <si>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</si>
  <si>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</si>
  <si>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</si>
  <si>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</si>
  <si>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</si>
  <si>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</si>
  <si>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</si>
  <si>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</si>
  <si>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</si>
  <si>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</si>
  <si>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</si>
  <si>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</si>
  <si>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</si>
  <si>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</si>
  <si>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</si>
  <si>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</si>
  <si>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</si>
  <si>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</si>
  <si>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</si>
  <si>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</si>
  <si>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</si>
  <si>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</si>
  <si>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</si>
  <si>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</si>
  <si>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</si>
  <si>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</si>
  <si>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</si>
  <si>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</si>
  <si>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</si>
  <si>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</si>
  <si>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</si>
  <si>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</si>
  <si>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</si>
  <si>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</si>
  <si>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</si>
  <si>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</si>
  <si>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</si>
  <si>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</si>
  <si>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</si>
  <si>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</si>
  <si>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</si>
  <si>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</si>
  <si>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</si>
  <si>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</si>
  <si>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</si>
  <si>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</si>
  <si>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</si>
  <si>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</si>
  <si>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</si>
  <si>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</si>
  <si>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</si>
  <si>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</si>
  <si>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</si>
  <si>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</si>
  <si>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</si>
  <si>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</si>
  <si>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</si>
  <si>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</si>
  <si>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</si>
  <si>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</si>
  <si>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</si>
  <si>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</si>
  <si>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</si>
  <si>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</si>
  <si>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</si>
  <si>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</si>
  <si>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</si>
  <si>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</si>
  <si>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</si>
  <si>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</si>
  <si>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</si>
  <si>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</si>
  <si>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</si>
  <si>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</si>
  <si>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</si>
  <si>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</si>
  <si>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</si>
  <si>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</si>
  <si>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</si>
  <si>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</si>
  <si>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</si>
  <si>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</si>
  <si>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</si>
  <si>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</si>
  <si>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</si>
  <si>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</si>
  <si>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</si>
  <si>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</si>
  <si>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</si>
  <si>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</si>
  <si>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</si>
  <si>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</si>
  <si>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</si>
  <si>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</si>
  <si>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</si>
  <si>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</si>
  <si>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</si>
  <si>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</si>
  <si>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</si>
  <si>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</si>
  <si>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</si>
  <si>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</si>
  <si>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</si>
  <si>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</si>
  <si>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</si>
  <si>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</si>
  <si>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</si>
  <si>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</si>
  <si>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</si>
  <si>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</si>
  <si>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</si>
  <si>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</si>
  <si>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</si>
  <si>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</si>
  <si>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</si>
  <si>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</si>
  <si>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</si>
  <si>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</si>
  <si>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</si>
  <si>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</si>
  <si>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</si>
  <si>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</si>
  <si>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</si>
  <si>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</si>
  <si>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</si>
  <si>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</si>
  <si>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</si>
  <si>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</si>
  <si>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</si>
  <si>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</si>
  <si>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</si>
  <si>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</si>
  <si>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</si>
  <si>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</si>
  <si>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</si>
  <si>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</si>
  <si>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</si>
  <si>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</si>
  <si>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</si>
  <si>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</si>
  <si>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</si>
  <si>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</si>
  <si>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</si>
  <si>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</si>
  <si>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</si>
  <si>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</si>
  <si>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</si>
  <si>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</si>
  <si>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</si>
  <si>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</si>
  <si>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</si>
  <si>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</si>
  <si>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</si>
  <si>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</si>
  <si>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</si>
  <si>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</si>
  <si>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</si>
  <si>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</si>
  <si>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</si>
  <si>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</si>
  <si>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</si>
  <si>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</si>
  <si>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</si>
  <si>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</si>
  <si>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</si>
  <si>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</si>
  <si>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</si>
  <si>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</si>
  <si>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</si>
  <si>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</si>
  <si>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</si>
  <si>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</si>
  <si>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</si>
  <si>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</si>
  <si>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</si>
  <si>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</si>
  <si>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</si>
  <si>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</si>
  <si>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</si>
  <si>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</si>
  <si>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</si>
  <si>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</si>
  <si>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</si>
  <si>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</si>
  <si>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</si>
  <si>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</si>
  <si>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</si>
  <si>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</si>
  <si>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</si>
  <si>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</si>
  <si>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</si>
  <si>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</si>
  <si>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</si>
  <si>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</si>
  <si>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</si>
  <si>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</si>
  <si>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</si>
  <si>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</si>
  <si>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</si>
  <si>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</si>
  <si>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</si>
  <si>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</si>
  <si>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</si>
  <si>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</si>
  <si>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</si>
  <si>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</si>
  <si>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</si>
  <si>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</si>
  <si>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</si>
  <si>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</si>
  <si>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</si>
  <si>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</si>
  <si>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</si>
  <si>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</si>
  <si>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</si>
  <si>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</si>
  <si>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</si>
  <si>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</si>
  <si>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</si>
  <si>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</si>
  <si>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</si>
  <si>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</si>
  <si>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</si>
  <si>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</si>
  <si>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</si>
  <si>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</si>
  <si>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</si>
  <si>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</si>
  <si>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</si>
  <si>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</si>
  <si>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RUISSEAU DE ROQUES A SERRES-SUR-ARGET</t>
  </si>
  <si>
    <t>RUISSEAU DE ROQUES</t>
  </si>
  <si>
    <t>05172220</t>
  </si>
  <si>
    <t>18310006400033</t>
  </si>
  <si>
    <t>Agence de l'Eau Adour-Garonne</t>
  </si>
  <si>
    <t>34255833500077</t>
  </si>
  <si>
    <t>AQUASCOP BIOLOGIE site de Monptellier</t>
  </si>
  <si>
    <t>JOYCE LAMBERT, LISA MORENO</t>
  </si>
  <si>
    <t>IBMR standard</t>
  </si>
  <si>
    <t>DROITE</t>
  </si>
  <si>
    <t>ETIAGE NORMAL</t>
  </si>
  <si>
    <t>ENSOLEILLE</t>
  </si>
  <si>
    <t>FAIBLE</t>
  </si>
  <si>
    <t>OUI</t>
  </si>
  <si>
    <t>peu abondant</t>
  </si>
  <si>
    <t>seuil</t>
  </si>
  <si>
    <t>Cf.</t>
  </si>
  <si>
    <t>IBMR-19-M29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</si>
</sst>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A3" sqref="A3:E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30">
      <c r="A10" s="10" t="s">
        <v>2059</v>
      </c>
      <c r="B10" s="46" t="s">
        <v>5287</v>
      </c>
      <c r="D10" s="10" t="s">
        <v>2279</v>
      </c>
      <c r="E10" s="51">
        <v>579163</v>
      </c>
      <c r="G10" s="113"/>
      <c r="H10" s="114"/>
    </row>
    <row r="11" spans="1:8" ht="15">
      <c r="A11" s="10" t="s">
        <v>2277</v>
      </c>
      <c r="B11" s="47">
        <v>43644</v>
      </c>
      <c r="D11" s="10" t="s">
        <v>2280</v>
      </c>
      <c r="E11" s="52">
        <v>6207910</v>
      </c>
      <c r="G11" s="113"/>
      <c r="H11" s="114"/>
    </row>
    <row r="12" spans="1:8" ht="15">
      <c r="A12" s="10" t="s">
        <v>2283</v>
      </c>
      <c r="B12" s="52" t="s">
        <v>5304</v>
      </c>
      <c r="D12" s="10" t="s">
        <v>2281</v>
      </c>
      <c r="E12" s="52">
        <v>579153</v>
      </c>
      <c r="G12" s="115"/>
      <c r="H12" s="116"/>
    </row>
    <row r="13" spans="1:5" ht="17.25" customHeight="1" thickBot="1">
      <c r="A13" s="2"/>
      <c r="B13" s="55"/>
      <c r="D13" s="10" t="s">
        <v>2282</v>
      </c>
      <c r="E13" s="52">
        <v>6207995</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579163</v>
      </c>
    </row>
    <row r="18" spans="1:3" ht="15">
      <c r="A18" s="123"/>
      <c r="B18" s="49" t="s">
        <v>2267</v>
      </c>
      <c r="C18" s="61">
        <f>E11</f>
        <v>6207910</v>
      </c>
    </row>
    <row r="19" spans="1:2" ht="15">
      <c r="A19" s="3" t="s">
        <v>2063</v>
      </c>
      <c r="B19" s="29">
        <v>523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3.6</v>
      </c>
      <c r="C37" s="6"/>
      <c r="D37" s="8" t="s">
        <v>2110</v>
      </c>
      <c r="E37" s="30"/>
    </row>
    <row r="38" spans="1:5" s="7" customFormat="1" ht="15" customHeight="1">
      <c r="A38" s="5" t="s">
        <v>2115</v>
      </c>
      <c r="B38" s="30">
        <v>9</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3</v>
      </c>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t="s">
        <v>5302</v>
      </c>
      <c r="C52" s="6"/>
      <c r="D52" s="12" t="s">
        <v>2098</v>
      </c>
      <c r="E52" s="31"/>
    </row>
    <row r="53" spans="1:5" s="15" customFormat="1" ht="15">
      <c r="A53" s="10" t="s">
        <v>2097</v>
      </c>
      <c r="B53" s="9">
        <v>1</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3</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2</v>
      </c>
      <c r="E98" s="35"/>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0.06</v>
      </c>
      <c r="E99" s="35"/>
      <c r="F99" s="35" t="s">
        <v>2290</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0.01</v>
      </c>
      <c r="E100" s="35"/>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0.01</v>
      </c>
      <c r="E101" s="35"/>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0.1</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35"/>
      <c r="F103" s="35" t="s">
        <v>5303</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1.1</v>
      </c>
      <c r="E104" s="35"/>
      <c r="F104" s="35" t="s">
        <v>2290</v>
      </c>
      <c r="G104" s="79"/>
      <c r="H104" s="80"/>
    </row>
    <row r="105" spans="1:8" ht="15">
      <c r="A105" s="33" t="s">
        <v>995</v>
      </c>
      <c r="B105" s="20" t="str">
        <f>IF(A105="NEWCOD",IF(ISBLANK(G105),"renseigner le champ 'Nouveau taxon'",G105),VLOOKUP(A105,'Ref Taxo'!A:B,2,FALSE))</f>
        <v>Jungermannia exsertifolia</v>
      </c>
      <c r="C105" s="21">
        <f>IF(A105="NEWCOD",IF(ISBLANK(H105),"NoCod",H105),VLOOKUP(A105,'Ref Taxo'!A:D,4,FALSE))</f>
        <v>19821</v>
      </c>
      <c r="D105" s="34">
        <v>0.01</v>
      </c>
      <c r="E105" s="35"/>
      <c r="F105" s="35" t="s">
        <v>2290</v>
      </c>
      <c r="G105" s="79"/>
      <c r="H105" s="80"/>
    </row>
    <row r="106" spans="1:8" ht="15">
      <c r="A106" s="33" t="s">
        <v>1767</v>
      </c>
      <c r="B106" s="20" t="str">
        <f>IF(A106="NEWCOD",IF(ISBLANK(G106),"renseigner le champ 'Nouveau taxon'",G106),VLOOKUP(A106,'Ref Taxo'!A:B,2,FALSE))</f>
        <v>Scapania undulata</v>
      </c>
      <c r="C106" s="21">
        <f>IF(A106="NEWCOD",IF(ISBLANK(H106),"NoCod",H106),VLOOKUP(A106,'Ref Taxo'!A:D,4,FALSE))</f>
        <v>1213</v>
      </c>
      <c r="D106" s="34">
        <v>0.01</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2</v>
      </c>
      <c r="E107" s="35"/>
      <c r="F107" s="35" t="s">
        <v>2290</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0.01</v>
      </c>
      <c r="E108" s="35"/>
      <c r="F108" s="35" t="s">
        <v>2290</v>
      </c>
      <c r="G108" s="79"/>
      <c r="H108" s="80"/>
    </row>
    <row r="109" spans="1:8" ht="15">
      <c r="A109" s="33" t="s">
        <v>758</v>
      </c>
      <c r="B109" s="20" t="str">
        <f>IF(A109="NEWCOD",IF(ISBLANK(G109),"renseigner le champ 'Nouveau taxon'",G109),VLOOKUP(A109,'Ref Taxo'!A:B,2,FALSE))</f>
        <v>Fissidens rivularis</v>
      </c>
      <c r="C109" s="21">
        <f>IF(A109="NEWCOD",IF(ISBLANK(H109),"NoCod",H109),VLOOKUP(A109,'Ref Taxo'!A:D,4,FALSE))</f>
        <v>19669</v>
      </c>
      <c r="D109" s="34">
        <v>1.2</v>
      </c>
      <c r="E109" s="35"/>
      <c r="F109" s="35" t="s">
        <v>2290</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0.04</v>
      </c>
      <c r="E110" s="35"/>
      <c r="F110" s="35" t="s">
        <v>2290</v>
      </c>
      <c r="G110" s="79"/>
      <c r="H110" s="80"/>
    </row>
    <row r="111" spans="1:8" ht="15">
      <c r="A111" s="33" t="s">
        <v>870</v>
      </c>
      <c r="B111" s="20" t="str">
        <f>IF(A111="NEWCOD",IF(ISBLANK(G111),"renseigner le champ 'Nouveau taxon'",G111),VLOOKUP(A111,'Ref Taxo'!A:B,2,FALSE))</f>
        <v>Hygroamblystegium fluviatile</v>
      </c>
      <c r="C111" s="21">
        <f>IF(A111="NEWCOD",IF(ISBLANK(H111),"NoCod",H111),VLOOKUP(A111,'Ref Taxo'!A:D,4,FALSE))</f>
        <v>1237</v>
      </c>
      <c r="D111" s="34">
        <v>1.2</v>
      </c>
      <c r="E111" s="35"/>
      <c r="F111" s="35" t="s">
        <v>2290</v>
      </c>
      <c r="G111" s="79"/>
      <c r="H111" s="80"/>
    </row>
    <row r="112" spans="1:8" ht="15">
      <c r="A112" s="33" t="s">
        <v>1402</v>
      </c>
      <c r="B112" s="20" t="str">
        <f>IF(A112="NEWCOD",IF(ISBLANK(G112),"renseigner le champ 'Nouveau taxon'",G112),VLOOKUP(A112,'Ref Taxo'!A:B,2,FALSE))</f>
        <v>Plagiomnium rostratum</v>
      </c>
      <c r="C112" s="21">
        <f>IF(A112="NEWCOD",IF(ISBLANK(H112),"NoCod",H112),VLOOKUP(A112,'Ref Taxo'!A:D,4,FALSE))</f>
        <v>19919</v>
      </c>
      <c r="D112" s="34">
        <v>0.01</v>
      </c>
      <c r="E112" s="35"/>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1.5</v>
      </c>
      <c r="E113" s="35"/>
      <c r="F113" s="35" t="s">
        <v>2290</v>
      </c>
      <c r="G113" s="79"/>
      <c r="H113" s="80"/>
    </row>
    <row r="114" spans="1:8" ht="15">
      <c r="A114" s="33" t="s">
        <v>1928</v>
      </c>
      <c r="B114" s="20" t="str">
        <f>IF(A114="NEWCOD",IF(ISBLANK(G114),"renseigner le champ 'Nouveau taxon'",G114),VLOOKUP(A114,'Ref Taxo'!A:B,2,FALSE))</f>
        <v>Thamnobryum alopecurum</v>
      </c>
      <c r="C114" s="21">
        <f>IF(A114="NEWCOD",IF(ISBLANK(H114),"NoCod",H114),VLOOKUP(A114,'Ref Taxo'!A:D,4,FALSE))</f>
        <v>1344</v>
      </c>
      <c r="D114" s="34">
        <v>0.05</v>
      </c>
      <c r="E114" s="35"/>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0.01</v>
      </c>
      <c r="E115" s="35"/>
      <c r="F115" s="35" t="s">
        <v>5303</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0.01</v>
      </c>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