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2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<sst xmlns="http://schemas.openxmlformats.org/spreadsheetml/2006/main" count="6487" uniqueCount="5305">
  <si>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</si>
  <si>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</si>
  <si>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</si>
  <si>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</si>
  <si>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</si>
  <si>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</si>
  <si>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</si>
  <si>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</si>
  <si>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</si>
  <si>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</si>
  <si>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</si>
  <si>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</si>
  <si>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</si>
  <si>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</si>
  <si>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</si>
  <si>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</si>
  <si>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</si>
  <si>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</si>
  <si>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</si>
  <si>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</si>
  <si>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</si>
  <si>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</si>
  <si>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</si>
  <si>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</si>
  <si>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</si>
  <si>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</si>
  <si>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</si>
  <si>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</si>
  <si>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</si>
  <si>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</si>
  <si>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</si>
  <si>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</si>
  <si>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</si>
  <si>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</si>
  <si>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</si>
  <si>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</si>
  <si>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</si>
  <si>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</si>
  <si>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</si>
  <si>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</si>
  <si>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</si>
  <si>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</si>
  <si>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</si>
  <si>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</si>
  <si>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</si>
  <si>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</si>
  <si>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</si>
  <si>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</si>
  <si>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</si>
  <si>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</si>
  <si>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</si>
  <si>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</si>
  <si>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</si>
  <si>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</si>
  <si>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</si>
  <si>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</si>
  <si>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</si>
  <si>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</si>
  <si>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</si>
  <si>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</si>
  <si>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</si>
  <si>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</si>
  <si>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</si>
  <si>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</si>
  <si>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</si>
  <si>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</si>
  <si>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</si>
  <si>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</si>
  <si>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</si>
  <si>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</si>
  <si>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</si>
  <si>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</si>
  <si>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</si>
  <si>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</si>
  <si>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</si>
  <si>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</si>
  <si>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</si>
  <si>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</si>
  <si>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</si>
  <si>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</si>
  <si>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</si>
  <si>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</si>
  <si>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</si>
  <si>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</si>
  <si>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</si>
  <si>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</si>
  <si>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</si>
  <si>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</si>
  <si>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</si>
  <si>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</si>
  <si>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</si>
  <si>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</si>
  <si>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</si>
  <si>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</si>
  <si>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</si>
  <si>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</si>
  <si>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</si>
  <si>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</si>
  <si>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</si>
  <si>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</si>
  <si>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</si>
  <si>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</si>
  <si>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</si>
  <si>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</si>
  <si>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</si>
  <si>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</si>
  <si>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</si>
  <si>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</si>
  <si>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</si>
  <si>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</si>
  <si>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</si>
  <si>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</si>
  <si>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</si>
  <si>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</si>
  <si>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</si>
  <si>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</si>
  <si>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</si>
  <si>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</si>
  <si>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</si>
  <si>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</si>
  <si>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</si>
  <si>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</si>
  <si>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</si>
  <si>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</si>
  <si>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</si>
  <si>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</si>
  <si>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</si>
  <si>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</si>
  <si>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</si>
  <si>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</si>
  <si>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</si>
  <si>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</si>
  <si>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</si>
  <si>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</si>
  <si>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</si>
  <si>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</si>
  <si>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</si>
  <si>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</si>
  <si>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</si>
  <si>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</si>
  <si>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</si>
  <si>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</si>
  <si>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</si>
  <si>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</si>
  <si>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</si>
  <si>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</si>
  <si>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</si>
  <si>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</si>
  <si>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</si>
  <si>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</si>
  <si>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</si>
  <si>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</si>
  <si>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</si>
  <si>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</si>
  <si>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</si>
  <si>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</si>
  <si>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</si>
  <si>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</si>
  <si>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</si>
  <si>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</si>
  <si>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</si>
  <si>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</si>
  <si>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</si>
  <si>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</si>
  <si>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</si>
  <si>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</si>
  <si>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</si>
  <si>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</si>
  <si>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</si>
  <si>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</si>
  <si>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</si>
  <si>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</si>
  <si>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</si>
  <si>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</si>
  <si>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</si>
  <si>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</si>
  <si>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</si>
  <si>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</si>
  <si>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</si>
  <si>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</si>
  <si>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</si>
  <si>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</si>
  <si>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</si>
  <si>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</si>
  <si>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</si>
  <si>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</si>
  <si>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</si>
  <si>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</si>
  <si>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</si>
  <si>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</si>
  <si>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</si>
  <si>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</si>
  <si>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</si>
  <si>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</si>
  <si>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</si>
  <si>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</si>
  <si>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</si>
  <si>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</si>
  <si>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</si>
  <si>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</si>
  <si>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</si>
  <si>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</si>
  <si>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</si>
  <si>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</si>
  <si>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</si>
  <si>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</si>
  <si>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</si>
  <si>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</si>
  <si>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</si>
  <si>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</si>
  <si>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</si>
  <si>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</si>
  <si>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</si>
  <si>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</si>
  <si>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</si>
  <si>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</si>
  <si>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</si>
  <si>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</si>
  <si>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</si>
  <si>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</si>
  <si>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</si>
  <si>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</si>
  <si>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</si>
  <si>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</si>
  <si>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</si>
  <si>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</si>
  <si>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</si>
  <si>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</si>
  <si>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</si>
  <si>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</si>
  <si>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</si>
  <si>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</si>
  <si>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</si>
  <si>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</si>
  <si>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</si>
  <si>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</si>
  <si>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</si>
  <si>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</si>
  <si>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</si>
  <si>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</si>
  <si>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</si>
  <si>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</si>
  <si>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</si>
  <si>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</si>
  <si>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</si>
  <si>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</si>
  <si>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</si>
  <si>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</si>
  <si>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</si>
  <si>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</si>
  <si>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</si>
  <si>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</si>
  <si>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</si>
  <si>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</si>
  <si>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</si>
  <si>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</si>
  <si>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</si>
  <si>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</si>
  <si>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</si>
  <si>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</si>
  <si>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</si>
  <si>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</si>
  <si>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</si>
  <si>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</si>
  <si>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</si>
  <si>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</si>
  <si>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</si>
  <si>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</si>
  <si>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</si>
  <si>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</si>
  <si>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</si>
  <si>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</si>
  <si>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</si>
  <si>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</si>
  <si>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</si>
  <si>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</si>
  <si>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</si>
  <si>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</si>
  <si>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</si>
  <si>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</si>
  <si>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</si>
  <si>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</si>
  <si>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</si>
  <si>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</si>
  <si>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</si>
  <si>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</si>
  <si>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</si>
  <si>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</si>
  <si>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</si>
  <si>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</si>
  <si>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</si>
  <si>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</si>
  <si>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</si>
  <si>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</si>
  <si>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</si>
  <si>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</si>
  <si>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</si>
  <si>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</si>
  <si>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</si>
  <si>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</si>
  <si>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</si>
  <si>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</si>
  <si>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</si>
  <si>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</si>
  <si>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</si>
  <si>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</si>
  <si>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</si>
  <si>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</si>
  <si>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</si>
  <si>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</si>
  <si>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</si>
  <si>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</si>
  <si>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</si>
  <si>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</si>
  <si>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</si>
  <si>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</si>
  <si>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</si>
  <si>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</si>
  <si>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</si>
  <si>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</si>
  <si>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</si>
  <si>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</si>
  <si>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</si>
  <si>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</si>
  <si>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</si>
  <si>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</si>
  <si>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</si>
  <si>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</si>
  <si>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</si>
  <si>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</si>
  <si>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</si>
  <si>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</si>
  <si>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</si>
  <si>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</si>
  <si>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</si>
  <si>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</si>
  <si>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</si>
  <si>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</si>
  <si>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</si>
  <si>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</si>
  <si>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</si>
  <si>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</si>
  <si>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</si>
  <si>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</si>
  <si>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</si>
  <si>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</si>
  <si>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</si>
  <si>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</si>
  <si>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</si>
  <si>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</si>
  <si>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</si>
  <si>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</si>
  <si>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</si>
  <si>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</si>
  <si>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</si>
  <si>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</si>
  <si>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</si>
  <si>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</si>
  <si>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</si>
  <si>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</si>
  <si>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</si>
  <si>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</si>
  <si>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</si>
  <si>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</si>
  <si>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</si>
  <si>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</si>
  <si>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</si>
  <si>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</si>
  <si>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</si>
  <si>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</si>
  <si>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</si>
  <si>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</si>
  <si>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</si>
  <si>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</si>
  <si>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</si>
  <si>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</si>
  <si>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</si>
  <si>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</si>
  <si>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</si>
  <si>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</si>
  <si>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</si>
  <si>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</si>
  <si>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</si>
  <si>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</si>
  <si>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</si>
  <si>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</si>
  <si>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</si>
  <si>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</si>
  <si>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</si>
  <si>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</si>
  <si>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</si>
  <si>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</si>
  <si>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</si>
  <si>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</si>
  <si>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</si>
  <si>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</si>
  <si>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</si>
  <si>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</si>
  <si>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</si>
  <si>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</si>
  <si>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</si>
  <si>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</si>
  <si>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</si>
  <si>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</si>
  <si>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</si>
  <si>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</si>
  <si>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</si>
  <si>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</si>
  <si>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</si>
  <si>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</si>
  <si>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</si>
  <si>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</si>
  <si>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</si>
  <si>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</si>
  <si>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</si>
  <si>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</si>
  <si>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</si>
  <si>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</si>
  <si>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</si>
  <si>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</si>
  <si>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</si>
  <si>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</si>
  <si>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</si>
  <si>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</si>
  <si>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</si>
  <si>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</si>
  <si>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</si>
  <si>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</si>
  <si>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</si>
  <si>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</si>
  <si>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</si>
  <si>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</si>
  <si>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</si>
  <si>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</si>
  <si>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</si>
  <si>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</si>
  <si>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</si>
  <si>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</si>
  <si>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</si>
  <si>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</si>
  <si>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</si>
  <si>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</si>
  <si>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</si>
  <si>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</si>
  <si>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</si>
  <si>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</si>
  <si>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</si>
  <si>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</si>
  <si>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</si>
  <si>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</si>
  <si>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</si>
  <si>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</si>
  <si>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</si>
  <si>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</si>
  <si>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</si>
  <si>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</si>
  <si>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</si>
  <si>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</si>
  <si>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</si>
  <si>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</si>
  <si>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</si>
  <si>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</si>
  <si>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</si>
  <si>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</si>
  <si>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</si>
  <si>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</si>
  <si>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</si>
  <si>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</si>
  <si>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</si>
  <si>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</si>
  <si>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</si>
  <si>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</si>
  <si>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</si>
  <si>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</si>
  <si>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</si>
  <si>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</si>
  <si>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</si>
  <si>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</si>
  <si>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</si>
  <si>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</si>
  <si>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</si>
  <si>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</si>
  <si>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</si>
  <si>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</si>
  <si>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</si>
  <si>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</si>
  <si>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</si>
  <si>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</si>
  <si>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</si>
  <si>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</si>
  <si>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</si>
  <si>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</si>
  <si>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</si>
  <si>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</si>
  <si>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</si>
  <si>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</si>
  <si>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</si>
  <si>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</si>
  <si>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</si>
  <si>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</si>
  <si>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</si>
  <si>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</si>
  <si>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</si>
  <si>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</si>
  <si>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</si>
  <si>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</si>
  <si>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</si>
  <si>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</si>
  <si>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</si>
  <si>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</si>
  <si>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</si>
  <si>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</si>
  <si>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</si>
  <si>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</si>
  <si>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</si>
  <si>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</si>
  <si>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</si>
  <si>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</si>
  <si>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</si>
  <si>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</si>
  <si>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</si>
  <si>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</si>
  <si>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</si>
  <si>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</si>
  <si>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</si>
  <si>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</si>
  <si>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</si>
  <si>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</si>
  <si>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</si>
  <si>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</si>
  <si>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</si>
  <si>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</si>
  <si>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</si>
  <si>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</si>
  <si>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</si>
  <si>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</si>
  <si>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</si>
  <si>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</si>
  <si>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</si>
  <si>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</si>
  <si>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</si>
  <si>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</si>
  <si>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</si>
  <si>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</si>
  <si>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</si>
  <si>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</si>
  <si>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</si>
  <si>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</si>
  <si>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</si>
  <si>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</si>
  <si>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</si>
  <si>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</si>
  <si>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</si>
  <si>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</si>
  <si>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</si>
  <si>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</si>
  <si>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</si>
  <si>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</si>
  <si>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</si>
  <si>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</si>
  <si>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</si>
  <si>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</si>
  <si>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</si>
  <si>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</si>
  <si>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</si>
  <si>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</si>
  <si>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</si>
  <si>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</si>
  <si>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</si>
  <si>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</si>
  <si>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</si>
  <si>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</si>
  <si>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</si>
  <si>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</si>
  <si>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</si>
  <si>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</si>
  <si>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</si>
  <si>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</si>
  <si>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</si>
  <si>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</si>
  <si>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</si>
  <si>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</si>
  <si>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</si>
  <si>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</si>
  <si>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</si>
  <si>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</si>
  <si>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</si>
  <si>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</si>
  <si>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</si>
  <si>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</si>
  <si>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</si>
  <si>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</si>
  <si>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</si>
  <si>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</si>
  <si>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</si>
  <si>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</si>
  <si>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</si>
  <si>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</si>
  <si>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</si>
  <si>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</si>
  <si>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</si>
  <si>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</si>
  <si>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</si>
  <si>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</si>
  <si>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</si>
  <si>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</si>
  <si>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</si>
  <si>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</si>
  <si>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</si>
  <si>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</si>
  <si>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</si>
  <si>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</si>
  <si>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</si>
  <si>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</si>
  <si>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</si>
  <si>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</si>
  <si>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</si>
  <si>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</si>
  <si>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</si>
  <si>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</si>
  <si>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</si>
  <si>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</si>
  <si>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</si>
  <si>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</si>
  <si>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</si>
  <si>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</si>
  <si>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</si>
  <si>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</si>
  <si>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</si>
  <si>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</si>
  <si>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</si>
  <si>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</si>
  <si>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</si>
  <si>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</si>
  <si>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</si>
  <si>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</si>
  <si>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</si>
  <si>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</si>
  <si>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</si>
  <si>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</si>
  <si>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</si>
  <si>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</si>
  <si>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</si>
  <si>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</si>
  <si>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</si>
  <si>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</si>
  <si>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</si>
  <si>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</si>
  <si>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</si>
  <si>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</si>
  <si>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</si>
  <si>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</si>
  <si>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</si>
  <si>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</si>
  <si>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</si>
  <si>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</si>
  <si>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</si>
  <si>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</si>
  <si>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</si>
  <si>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</si>
  <si>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</si>
  <si>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</si>
  <si>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</si>
  <si>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</si>
  <si>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</si>
  <si>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</si>
  <si>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</si>
  <si>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</si>
  <si>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</si>
  <si>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</si>
  <si>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</si>
  <si>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</si>
  <si>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</si>
  <si>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</si>
  <si>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</si>
  <si>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</si>
  <si>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</si>
  <si>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</si>
  <si>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</si>
  <si>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</si>
  <si>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</si>
  <si>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</si>
  <si>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</si>
  <si>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</si>
  <si>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</si>
  <si>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</si>
  <si>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</si>
  <si>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</si>
  <si>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</si>
  <si>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</si>
  <si>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</si>
  <si>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</si>
  <si>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</si>
  <si>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</si>
  <si>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</si>
  <si>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</si>
  <si>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</si>
  <si>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</si>
  <si>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</si>
  <si>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</si>
  <si>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</si>
  <si>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</si>
  <si>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</si>
  <si>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</si>
  <si>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</si>
  <si>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</si>
  <si>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</si>
  <si>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</si>
  <si>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</si>
  <si>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</si>
  <si>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</si>
  <si>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</si>
  <si>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</si>
  <si>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</si>
  <si>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</si>
  <si>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</si>
  <si>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</si>
  <si>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</si>
  <si>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</si>
  <si>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</si>
  <si>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</si>
  <si>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</si>
  <si>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</si>
  <si>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</si>
  <si>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</si>
  <si>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</si>
  <si>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</si>
  <si>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</si>
  <si>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</si>
  <si>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</si>
  <si>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</si>
  <si>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</si>
  <si>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</si>
  <si>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</si>
  <si>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</si>
  <si>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</si>
  <si>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</si>
  <si>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</si>
  <si>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</si>
  <si>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</si>
  <si>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</si>
  <si>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</si>
  <si>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</si>
  <si>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</si>
  <si>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</si>
  <si>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</si>
  <si>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</si>
  <si>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</si>
  <si>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</si>
  <si>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</si>
  <si>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</si>
  <si>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</si>
  <si>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</si>
  <si>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</si>
  <si>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</si>
  <si>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</si>
  <si>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</si>
  <si>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</si>
  <si>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</si>
  <si>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</si>
  <si>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</si>
  <si>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</si>
  <si>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</si>
  <si>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</si>
  <si>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</si>
  <si>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</si>
  <si>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</si>
  <si>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</si>
  <si>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</si>
  <si>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</si>
  <si>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</si>
  <si>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</si>
  <si>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</si>
  <si>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</si>
  <si>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</si>
  <si>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</si>
  <si>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</si>
  <si>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</si>
  <si>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</si>
  <si>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</si>
  <si>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</si>
  <si>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</si>
  <si>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</si>
  <si>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</si>
  <si>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</si>
  <si>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</si>
  <si>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</si>
  <si>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</si>
  <si>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</si>
  <si>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</si>
  <si>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</si>
  <si>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</si>
  <si>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</si>
  <si>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</si>
  <si>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</si>
  <si>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</si>
  <si>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</si>
  <si>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</si>
  <si>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</si>
  <si>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</si>
  <si>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</si>
  <si>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</si>
  <si>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</si>
  <si>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</si>
  <si>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</si>
  <si>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</si>
  <si>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</si>
  <si>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</si>
  <si>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</si>
  <si>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</si>
  <si>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</si>
  <si>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</si>
  <si>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</si>
  <si>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</si>
  <si>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</si>
  <si>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</si>
  <si>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</si>
  <si>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</si>
  <si>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</si>
  <si>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</si>
  <si>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</si>
  <si>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</si>
  <si>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</si>
  <si>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</si>
  <si>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</si>
  <si>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</si>
  <si>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</si>
  <si>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</si>
  <si>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</si>
  <si>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</si>
  <si>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</si>
  <si>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</si>
  <si>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</si>
  <si>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</si>
  <si>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</si>
  <si>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</si>
  <si>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</si>
  <si>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</si>
  <si>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</si>
  <si>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</si>
  <si>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</si>
  <si>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</si>
  <si>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</si>
  <si>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</si>
  <si>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</si>
  <si>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</si>
  <si>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</si>
  <si>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</si>
  <si>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</si>
  <si>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</si>
  <si>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</si>
  <si>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</si>
  <si>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</si>
  <si>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</si>
  <si>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</si>
  <si>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</si>
  <si>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</si>
  <si>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</si>
  <si>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</si>
  <si>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</si>
  <si>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</si>
  <si>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</si>
  <si>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</si>
  <si>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</si>
  <si>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</si>
  <si>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</si>
  <si>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</si>
  <si>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</si>
  <si>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</si>
  <si>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</si>
  <si>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</si>
  <si>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</si>
  <si>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</si>
  <si>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</si>
  <si>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</si>
  <si>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</si>
  <si>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</si>
  <si>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</si>
  <si>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</si>
  <si>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</si>
  <si>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</si>
  <si>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</si>
  <si>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</si>
  <si>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</si>
  <si>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</si>
  <si>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</si>
  <si>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</si>
  <si>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</si>
  <si>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</si>
  <si>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</si>
  <si>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</si>
  <si>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</si>
  <si>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</si>
  <si>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</si>
  <si>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</si>
  <si>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</si>
  <si>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</si>
  <si>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</si>
  <si>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</si>
  <si>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</si>
  <si>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</si>
  <si>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</si>
  <si>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</si>
  <si>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</si>
  <si>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</si>
  <si>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</si>
  <si>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</si>
  <si>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</si>
  <si>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</si>
  <si>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</si>
  <si>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</si>
  <si>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</si>
  <si>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</si>
  <si>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</si>
  <si>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</si>
  <si>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</si>
  <si>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</si>
  <si>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</si>
  <si>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</si>
  <si>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</si>
  <si>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</si>
  <si>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</si>
  <si>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</si>
  <si>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</si>
  <si>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</si>
  <si>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</si>
  <si>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</si>
  <si>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</si>
  <si>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</si>
  <si>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</si>
  <si>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</si>
  <si>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</si>
  <si>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</si>
  <si>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</si>
  <si>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</si>
  <si>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</si>
  <si>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</si>
  <si>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</si>
  <si>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</si>
  <si>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</si>
  <si>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</si>
  <si>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</si>
  <si>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</si>
  <si>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</si>
  <si>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</si>
  <si>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</si>
  <si>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</si>
  <si>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</si>
  <si>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</si>
  <si>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</si>
  <si>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</si>
  <si>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</si>
  <si>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</si>
  <si>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</si>
  <si>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</si>
  <si>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</si>
  <si>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</si>
  <si>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</si>
  <si>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</si>
  <si>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</si>
  <si>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</si>
  <si>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</si>
  <si>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</si>
  <si>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</si>
  <si>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</si>
  <si>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</si>
  <si>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</si>
  <si>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</si>
  <si>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</si>
  <si>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</si>
  <si>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</si>
  <si>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</si>
  <si>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</si>
  <si>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</si>
  <si>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</si>
  <si>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</si>
  <si>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</si>
  <si>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</si>
  <si>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</si>
  <si>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</si>
  <si>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</si>
  <si>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</si>
  <si>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</si>
  <si>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</si>
  <si>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</si>
  <si>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</si>
  <si>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</si>
  <si>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</si>
  <si>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</si>
  <si>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</si>
  <si>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</si>
  <si>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</si>
  <si>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</si>
  <si>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</si>
  <si>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</si>
  <si>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</si>
  <si>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</si>
  <si>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</si>
  <si>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</si>
  <si>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</si>
  <si>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</si>
  <si>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</si>
  <si>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</si>
  <si>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</si>
  <si>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</si>
  <si>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</si>
  <si>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</si>
  <si>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</si>
  <si>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</si>
  <si>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</si>
  <si>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</si>
  <si>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</si>
  <si>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</si>
  <si>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</si>
  <si>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</si>
  <si>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</si>
  <si>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</si>
  <si>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</si>
  <si>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</si>
  <si>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</si>
  <si>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</si>
  <si>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</si>
  <si>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</si>
  <si>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</si>
  <si>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</si>
  <si>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</si>
  <si>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</si>
  <si>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</si>
  <si>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</si>
  <si>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</si>
  <si>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</si>
  <si>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</si>
  <si>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</si>
  <si>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</si>
  <si>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</si>
  <si>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</si>
  <si>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</si>
  <si>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</si>
  <si>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</si>
  <si>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</si>
  <si>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</si>
  <si>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</si>
  <si>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</si>
  <si>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</si>
  <si>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</si>
  <si>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</si>
  <si>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</si>
  <si>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</si>
  <si>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</si>
  <si>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</si>
  <si>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</si>
  <si>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</si>
  <si>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</si>
  <si>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</si>
  <si>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</si>
  <si>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</si>
  <si>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</si>
  <si>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</si>
  <si>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</si>
  <si>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</si>
  <si>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</si>
  <si>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</si>
  <si>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</si>
  <si>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</si>
  <si>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</si>
  <si>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</si>
  <si>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</si>
  <si>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</si>
  <si>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</si>
  <si>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</si>
  <si>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</si>
  <si>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</si>
  <si>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</si>
  <si>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</si>
  <si>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</si>
  <si>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</si>
  <si>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</si>
  <si>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</si>
  <si>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</si>
  <si>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</si>
  <si>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</si>
  <si>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</si>
  <si>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</si>
  <si>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</si>
  <si>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</si>
  <si>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</si>
  <si>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</si>
  <si>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</si>
  <si>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</si>
  <si>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</si>
  <si>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</si>
  <si>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</si>
  <si>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</si>
  <si>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</si>
  <si>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</si>
  <si>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</si>
  <si>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</si>
  <si>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</si>
  <si>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</si>
  <si>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</si>
  <si>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</si>
  <si>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</si>
  <si>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</si>
  <si>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</si>
  <si>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</si>
  <si>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</si>
  <si>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</si>
  <si>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</si>
  <si>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</si>
  <si>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</si>
  <si>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</si>
  <si>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</si>
  <si>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</si>
  <si>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</si>
  <si>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</si>
  <si>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</si>
  <si>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</si>
  <si>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</si>
  <si>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</si>
  <si>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</si>
  <si>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</si>
  <si>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</si>
  <si>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</si>
  <si>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</si>
  <si>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</si>
  <si>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</si>
  <si>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</si>
  <si>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</si>
  <si>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</si>
  <si>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</si>
  <si>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</si>
  <si>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</si>
  <si>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</si>
  <si>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</si>
  <si>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</si>
  <si>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</si>
  <si>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</si>
  <si>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</si>
  <si>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</si>
  <si>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</si>
  <si>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</si>
  <si>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</si>
  <si>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</si>
  <si>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</si>
  <si>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</si>
  <si>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</si>
  <si>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</si>
  <si>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</si>
  <si>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</si>
  <si>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</si>
  <si>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</si>
  <si>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</si>
  <si>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</si>
  <si>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</si>
  <si>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</si>
  <si>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</si>
  <si>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</si>
  <si>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</si>
  <si>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</si>
  <si>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</si>
  <si>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</si>
  <si>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</si>
  <si>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</si>
  <si>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</si>
  <si>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</si>
  <si>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</si>
  <si>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</si>
  <si>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</si>
  <si>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</si>
  <si>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</si>
  <si>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</si>
  <si>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</si>
  <si>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</si>
  <si>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</si>
  <si>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</si>
  <si>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</si>
  <si>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</si>
  <si>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</si>
  <si>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</si>
  <si>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</si>
  <si>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</si>
  <si>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</si>
  <si>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</si>
  <si>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</si>
  <si>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</si>
  <si>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</si>
  <si>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</si>
  <si>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</si>
  <si>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</si>
  <si>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</si>
  <si>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</si>
  <si>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</si>
  <si>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</si>
  <si>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</si>
  <si>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</si>
  <si>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</si>
  <si>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</si>
  <si>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</si>
  <si>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</si>
  <si>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</si>
  <si>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</si>
  <si>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</si>
  <si>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</si>
  <si>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</si>
  <si>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</si>
  <si>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</si>
  <si>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</si>
  <si>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</si>
  <si>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</si>
  <si>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</si>
  <si>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</si>
  <si>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</si>
  <si>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</si>
  <si>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</si>
  <si>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</si>
  <si>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</si>
  <si>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</si>
  <si>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</si>
  <si>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</si>
  <si>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</si>
  <si>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</si>
  <si>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</si>
  <si>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</si>
  <si>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</si>
  <si>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</si>
  <si>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</si>
  <si>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</si>
  <si>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</si>
  <si>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</si>
  <si>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</si>
  <si>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</si>
  <si>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</si>
  <si>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</si>
  <si>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</si>
  <si>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</si>
  <si>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</si>
  <si>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</si>
  <si>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</si>
  <si>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</si>
  <si>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</si>
  <si>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</si>
  <si>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</si>
  <si>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</si>
  <si>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</si>
  <si>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</si>
  <si>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</si>
  <si>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</si>
  <si>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</si>
  <si>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</si>
  <si>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</si>
  <si>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</si>
  <si>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</si>
  <si>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</si>
  <si>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</si>
  <si>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</si>
  <si>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</si>
  <si>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</si>
  <si>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</si>
  <si>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</si>
  <si>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</si>
  <si>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</si>
  <si>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</si>
  <si>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</si>
  <si>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</si>
  <si>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</si>
  <si>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</si>
  <si>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</si>
  <si>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</si>
  <si>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</si>
  <si>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</si>
  <si>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</si>
  <si>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</si>
  <si>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</si>
  <si>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</si>
  <si>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</si>
  <si>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</si>
  <si>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</si>
  <si>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</si>
  <si>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</si>
  <si>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</si>
  <si>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</si>
  <si>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</si>
  <si>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</si>
  <si>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</si>
  <si>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</si>
  <si>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</si>
  <si>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</si>
  <si>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</si>
  <si>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</si>
  <si>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</si>
  <si>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</si>
  <si>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</si>
  <si>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</si>
  <si>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</si>
  <si>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</si>
  <si>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</si>
  <si>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</si>
  <si>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</si>
  <si>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</si>
  <si>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</si>
  <si>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</si>
  <si>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</si>
  <si>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</si>
  <si>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</si>
  <si>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</si>
  <si>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</si>
  <si>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</si>
  <si>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</si>
  <si>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</si>
  <si>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</si>
  <si>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</si>
  <si>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</si>
  <si>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</si>
  <si>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</si>
  <si>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</si>
  <si>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</si>
  <si>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</si>
  <si>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</si>
  <si>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</si>
  <si>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</si>
  <si>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</si>
  <si>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</si>
  <si>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</si>
  <si>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</si>
  <si>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</si>
  <si>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</si>
  <si>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</si>
  <si>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</si>
  <si>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</si>
  <si>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</si>
  <si>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</si>
  <si>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</si>
  <si>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</si>
  <si>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</si>
  <si>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</si>
  <si>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</si>
  <si>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</si>
  <si>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</si>
  <si>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</si>
  <si>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</si>
  <si>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</si>
  <si>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</si>
  <si>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</si>
  <si>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</si>
  <si>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</si>
  <si>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</si>
  <si>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</si>
  <si>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</si>
  <si>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</si>
  <si>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</si>
  <si>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</si>
  <si>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</si>
  <si>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</si>
  <si>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</si>
  <si>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</si>
  <si>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</si>
  <si>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</si>
  <si>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</si>
  <si>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</si>
  <si>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</si>
  <si>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</si>
  <si>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</si>
  <si>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</si>
  <si>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</si>
  <si>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</si>
  <si>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</si>
  <si>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</si>
  <si>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</si>
  <si>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</si>
  <si>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</si>
  <si>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</si>
  <si>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</si>
  <si>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</si>
  <si>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</si>
  <si>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</si>
  <si>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</si>
  <si>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</si>
  <si>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</si>
  <si>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</si>
  <si>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</si>
  <si>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</si>
  <si>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</si>
  <si>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</si>
  <si>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</si>
  <si>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</si>
  <si>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</si>
  <si>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</si>
  <si>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</si>
  <si>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</si>
  <si>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</si>
  <si>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</si>
  <si>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</si>
  <si>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</si>
  <si>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</si>
  <si>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</si>
  <si>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</si>
  <si>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</si>
  <si>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</si>
  <si>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</si>
  <si>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</si>
  <si>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</si>
  <si>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</si>
  <si>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</si>
  <si>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</si>
  <si>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</si>
  <si>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</si>
  <si>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</si>
  <si>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</si>
  <si>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</si>
  <si>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</si>
  <si>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</si>
  <si>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</si>
  <si>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</si>
  <si>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</si>
  <si>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</si>
  <si>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</si>
  <si>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</si>
  <si>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</si>
  <si>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</si>
  <si>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</si>
  <si>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</si>
  <si>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</si>
  <si>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</si>
  <si>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</si>
  <si>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</si>
  <si>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</si>
  <si>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</si>
  <si>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</si>
  <si>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</si>
  <si>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</si>
  <si>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</si>
  <si>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</si>
  <si>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</si>
  <si>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</si>
  <si>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</si>
  <si>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</si>
  <si>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</si>
  <si>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</si>
  <si>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</si>
  <si>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</si>
  <si>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</si>
  <si>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</si>
  <si>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</si>
  <si>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</si>
  <si>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</si>
  <si>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</si>
  <si>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</si>
  <si>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</si>
  <si>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</si>
  <si>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</si>
  <si>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</si>
  <si>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</si>
  <si>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</si>
  <si>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</si>
  <si>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</si>
  <si>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</si>
  <si>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</si>
  <si>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</si>
  <si>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</si>
  <si>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</si>
  <si>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</si>
  <si>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</si>
  <si>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</si>
  <si>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</si>
  <si>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</si>
  <si>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</si>
  <si>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</si>
  <si>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</si>
  <si>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</si>
  <si>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</si>
  <si>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</si>
  <si>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</si>
  <si>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</si>
  <si>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</si>
  <si>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</si>
  <si>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</si>
  <si>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</si>
  <si>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</si>
  <si>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</si>
  <si>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</si>
  <si>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</si>
  <si>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</si>
  <si>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</si>
  <si>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</si>
  <si>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</si>
  <si>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</si>
  <si>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</si>
  <si>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</si>
  <si>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</si>
  <si>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</si>
  <si>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</si>
  <si>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</si>
  <si>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</si>
  <si>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</si>
  <si>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</si>
  <si>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</si>
  <si>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</si>
  <si>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</si>
  <si>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</si>
  <si>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</si>
  <si>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</si>
  <si>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</si>
  <si>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</si>
  <si>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</si>
  <si>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</si>
  <si>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</si>
  <si>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</si>
  <si>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</si>
  <si>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</si>
  <si>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</si>
  <si>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</si>
  <si>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</si>
  <si>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</si>
  <si>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</si>
  <si>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</si>
  <si>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</si>
  <si>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</si>
  <si>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</si>
  <si>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</si>
  <si>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</si>
  <si>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</si>
  <si>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</si>
  <si>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</si>
  <si>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</si>
  <si>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</si>
  <si>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</si>
  <si>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</si>
  <si>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</si>
  <si>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</si>
  <si>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</si>
  <si>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</si>
  <si>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</si>
  <si>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</si>
  <si>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</si>
  <si>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</si>
  <si>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</si>
  <si>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</si>
  <si>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</si>
  <si>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</si>
  <si>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</si>
  <si>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</si>
  <si>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</si>
  <si>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</si>
  <si>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</si>
  <si>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</si>
  <si>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</si>
  <si>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</si>
  <si>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</si>
  <si>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</si>
  <si>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</si>
  <si>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</si>
  <si>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</si>
  <si>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</si>
  <si>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</si>
  <si>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</si>
  <si>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</si>
  <si>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</si>
  <si>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</si>
  <si>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</si>
  <si>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</si>
  <si>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</si>
  <si>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</si>
  <si>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</si>
  <si>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</si>
  <si>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</si>
  <si>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</si>
  <si>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</si>
  <si>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</si>
  <si>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</si>
  <si>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</si>
  <si>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</si>
  <si>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</si>
  <si>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</si>
  <si>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</si>
  <si>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</si>
  <si>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</si>
  <si>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</si>
  <si>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</si>
  <si>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</si>
  <si>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</si>
  <si>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</si>
  <si>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</si>
  <si>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</si>
  <si>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</si>
  <si>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</si>
  <si>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</si>
  <si>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</si>
  <si>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</si>
  <si>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</si>
  <si>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</si>
  <si>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</si>
  <si>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</si>
  <si>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</si>
  <si>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</si>
  <si>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</si>
  <si>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</si>
  <si>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</si>
  <si>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</si>
  <si>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</si>
  <si>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</si>
  <si>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</si>
  <si>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</si>
  <si>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</si>
  <si>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</si>
  <si>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</si>
  <si>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</si>
  <si>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</si>
  <si>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</si>
  <si>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</si>
  <si>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</si>
  <si>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</si>
  <si>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</si>
  <si>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</si>
  <si>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</si>
  <si>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</si>
  <si>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</si>
  <si>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</si>
  <si>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</si>
  <si>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</si>
  <si>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</si>
  <si>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</si>
  <si>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</si>
  <si>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</si>
  <si>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</si>
  <si>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</si>
  <si>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</si>
  <si>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</si>
  <si>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</si>
  <si>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</si>
  <si>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</si>
  <si>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</si>
  <si>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</si>
  <si>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</si>
  <si>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</si>
  <si>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</si>
  <si>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</si>
  <si>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</si>
  <si>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</si>
  <si>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</si>
  <si>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</si>
  <si>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</si>
  <si>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</si>
  <si>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</si>
  <si>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</si>
  <si>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</si>
  <si>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</si>
  <si>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</si>
  <si>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</si>
  <si>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</si>
  <si>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</si>
  <si>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</si>
  <si>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</si>
  <si>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</si>
  <si>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</si>
  <si>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</si>
  <si>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</si>
  <si>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</si>
  <si>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</si>
  <si>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</si>
  <si>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</si>
  <si>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</si>
  <si>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</si>
  <si>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</si>
  <si>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</si>
  <si>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</si>
  <si>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</si>
  <si>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</si>
  <si>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</si>
  <si>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</si>
  <si>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</si>
  <si>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</si>
  <si>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</si>
  <si>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</si>
  <si>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</si>
  <si>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</si>
  <si>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</si>
  <si>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</si>
  <si>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</si>
  <si>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</si>
  <si>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</si>
  <si>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</si>
  <si>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</si>
  <si>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</si>
  <si>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</si>
  <si>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</si>
  <si>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</si>
  <si>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</si>
  <si>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</si>
  <si>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</si>
  <si>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</si>
  <si>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</si>
  <si>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</si>
  <si>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</si>
  <si>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</si>
  <si>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</si>
  <si>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</si>
  <si>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</si>
  <si>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</si>
  <si>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</si>
  <si>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</si>
  <si>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</si>
  <si>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</si>
  <si>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</si>
  <si>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</si>
  <si>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</si>
  <si>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</si>
  <si>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</si>
  <si>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</si>
  <si>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</si>
  <si>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</si>
  <si>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</si>
  <si>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</si>
  <si>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</si>
  <si>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</si>
  <si>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</si>
  <si>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</si>
  <si>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</si>
  <si>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</si>
  <si>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</si>
  <si>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</si>
  <si>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</si>
  <si>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</si>
  <si>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</si>
  <si>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</si>
  <si>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</si>
  <si>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</si>
  <si>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</si>
  <si>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</si>
  <si>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</si>
  <si>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</si>
  <si>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</si>
  <si>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</si>
  <si>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</si>
  <si>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</si>
  <si>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</si>
  <si>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</si>
  <si>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</si>
  <si>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</si>
  <si>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</si>
  <si>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</si>
  <si>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</si>
  <si>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</si>
  <si>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</si>
  <si>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</si>
  <si>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</si>
  <si>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</si>
  <si>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</si>
  <si>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</si>
  <si>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</si>
  <si>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</si>
  <si>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</si>
  <si>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</si>
  <si>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</si>
  <si>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</si>
  <si>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</si>
  <si>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</si>
  <si>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</si>
  <si>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</si>
  <si>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</si>
  <si>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</si>
  <si>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</si>
  <si>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</si>
  <si>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</si>
  <si>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</si>
  <si>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</si>
  <si>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</si>
  <si>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</si>
  <si>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</si>
  <si>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</si>
  <si>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</si>
  <si>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</si>
  <si>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</si>
  <si>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</si>
  <si>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</si>
  <si>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</si>
  <si>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</si>
  <si>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</si>
  <si>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</si>
  <si>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</si>
  <si>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</si>
  <si>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</si>
  <si>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</si>
  <si>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</si>
  <si>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</si>
  <si>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</si>
  <si>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</si>
  <si>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</si>
  <si>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</si>
  <si>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</si>
  <si>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</si>
  <si>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</si>
  <si>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</si>
  <si>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</si>
  <si>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</si>
  <si>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</si>
  <si>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</si>
  <si>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</si>
  <si>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</si>
  <si>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</si>
  <si>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</si>
  <si>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</si>
  <si>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</si>
  <si>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</si>
  <si>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</si>
  <si>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</si>
  <si>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</si>
  <si>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</si>
  <si>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</si>
  <si>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</si>
  <si>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</si>
  <si>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</si>
  <si>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</si>
  <si>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</si>
  <si>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</si>
  <si>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</si>
  <si>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</si>
  <si>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</si>
  <si>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</si>
  <si>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</si>
  <si>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</si>
  <si>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</si>
  <si>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</si>
  <si>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</si>
  <si>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</si>
  <si>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</si>
  <si>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</si>
  <si>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</si>
  <si>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</si>
  <si>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</si>
  <si>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</si>
  <si>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</si>
  <si>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</si>
  <si>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</si>
  <si>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</si>
  <si>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</si>
  <si>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</si>
  <si>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</si>
  <si>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</si>
  <si>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</si>
  <si>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</si>
  <si>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</si>
  <si>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</si>
  <si>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</si>
  <si>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</si>
  <si>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</si>
  <si>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</si>
  <si>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</si>
  <si>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</si>
  <si>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</si>
  <si>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</si>
  <si>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</si>
  <si>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</si>
  <si>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</si>
  <si>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</si>
  <si>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</si>
  <si>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</si>
  <si>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</si>
  <si>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</si>
  <si>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</si>
  <si>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</si>
  <si>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</si>
  <si>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</si>
  <si>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</si>
  <si>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</si>
  <si>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</si>
  <si>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</si>
  <si>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</si>
  <si>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</si>
  <si>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</si>
  <si>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</si>
  <si>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</si>
  <si>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</si>
  <si>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</si>
  <si>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</si>
  <si>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</si>
  <si>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</si>
  <si>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</si>
  <si>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</si>
  <si>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</si>
  <si>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</si>
  <si>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</si>
  <si>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</si>
  <si>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</si>
  <si>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</si>
  <si>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</si>
  <si>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</si>
  <si>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</si>
  <si>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</si>
  <si>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</si>
  <si>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</si>
  <si>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</si>
  <si>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</si>
  <si>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</si>
  <si>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</si>
  <si>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</si>
  <si>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</si>
  <si>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</si>
  <si>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</si>
  <si>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</si>
  <si>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</si>
  <si>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</si>
  <si>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</si>
  <si>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</si>
  <si>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</si>
  <si>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</si>
  <si>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</si>
  <si>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</si>
  <si>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</si>
  <si>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</si>
  <si>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</si>
  <si>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</si>
  <si>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</si>
  <si>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</si>
  <si>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</si>
  <si>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</si>
  <si>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</si>
  <si>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</si>
  <si>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</si>
  <si>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</si>
  <si>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</si>
  <si>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</si>
  <si>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</si>
  <si>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</si>
  <si>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</si>
  <si>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</si>
  <si>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</si>
  <si>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</si>
  <si>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</si>
  <si>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</si>
  <si>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</si>
  <si>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</si>
  <si>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</si>
  <si>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</si>
  <si>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</si>
  <si>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</si>
  <si>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</si>
  <si>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</si>
  <si>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</si>
  <si>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</si>
  <si>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</si>
  <si>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</si>
  <si>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</si>
  <si>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</si>
  <si>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</si>
  <si>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</si>
  <si>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</si>
  <si>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</si>
  <si>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</si>
  <si>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</si>
  <si>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</si>
  <si>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</si>
  <si>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</si>
  <si>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</si>
  <si>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</si>
  <si>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</si>
  <si>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</si>
  <si>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</si>
  <si>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</si>
  <si>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</si>
  <si>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</si>
  <si>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</si>
  <si>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</si>
  <si>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</si>
  <si>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</si>
  <si>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</si>
  <si>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</si>
  <si>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</si>
  <si>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</si>
  <si>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</si>
  <si>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</si>
  <si>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</si>
  <si>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</si>
  <si>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</si>
  <si>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</si>
  <si>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</si>
  <si>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</si>
  <si>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</si>
  <si>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</si>
  <si>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</si>
  <si>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</si>
  <si>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</si>
  <si>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</si>
  <si>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</si>
  <si>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</si>
  <si>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</si>
  <si>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</si>
  <si>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</si>
  <si>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</si>
  <si>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</si>
  <si>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</si>
  <si>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</si>
  <si>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</si>
  <si>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</si>
  <si>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</si>
  <si>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</si>
  <si>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</si>
  <si>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</si>
  <si>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</si>
  <si>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</si>
  <si>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</si>
  <si>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</si>
  <si>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</si>
  <si>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</si>
  <si>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</si>
  <si>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</si>
  <si>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</si>
  <si>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</si>
  <si>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</si>
  <si>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</si>
  <si>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</si>
  <si>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</si>
  <si>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</si>
  <si>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</si>
  <si>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</si>
  <si>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</si>
  <si>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</si>
  <si>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</si>
  <si>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</si>
  <si>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</si>
  <si>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</si>
  <si>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</si>
  <si>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</si>
  <si>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</si>
  <si>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</si>
  <si>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</si>
  <si>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</si>
  <si>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</si>
  <si>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</si>
  <si>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</si>
  <si>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</si>
  <si>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</si>
  <si>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</si>
  <si>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</si>
  <si>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</si>
  <si>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</si>
  <si>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</si>
  <si>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</si>
  <si>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</si>
  <si>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</si>
  <si>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</si>
  <si>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</si>
  <si>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</si>
  <si>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</si>
  <si>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</si>
  <si>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</si>
  <si>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</si>
  <si>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</si>
  <si>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</si>
  <si>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</si>
  <si>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</si>
  <si>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</si>
  <si>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</si>
  <si>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</si>
  <si>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</si>
  <si>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</si>
  <si>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</si>
  <si>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</si>
  <si>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</si>
  <si>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</si>
  <si>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</si>
  <si>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</si>
  <si>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</si>
  <si>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</si>
  <si>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</si>
  <si>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</si>
  <si>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</si>
  <si>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</si>
  <si>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</si>
  <si>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</si>
  <si>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</si>
  <si>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</si>
  <si>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</si>
  <si>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</si>
  <si>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</si>
  <si>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</si>
  <si>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</si>
  <si>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</si>
  <si>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</si>
  <si>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</si>
  <si>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</si>
  <si>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</si>
  <si>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</si>
  <si>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</si>
  <si>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</si>
  <si>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</si>
  <si>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</si>
  <si>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</si>
  <si>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</si>
  <si>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</si>
  <si>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</si>
  <si>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</si>
  <si>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</si>
  <si>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</si>
  <si>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</si>
  <si>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</si>
  <si>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</si>
  <si>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</si>
  <si>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</si>
  <si>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</si>
  <si>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</si>
  <si>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</si>
  <si>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</si>
  <si>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</si>
  <si>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</si>
  <si>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</si>
  <si>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</si>
  <si>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</si>
  <si>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</si>
  <si>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</si>
  <si>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</si>
  <si>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</si>
  <si>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</si>
  <si>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</si>
  <si>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</si>
  <si>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</si>
  <si>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</si>
  <si>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</si>
  <si>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</si>
  <si>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</si>
  <si>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</si>
  <si>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</si>
  <si>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</si>
  <si>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</si>
  <si>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</si>
  <si>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</si>
  <si>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</si>
  <si>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</si>
  <si>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</si>
  <si>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</si>
  <si>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</si>
  <si>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</si>
  <si>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</si>
  <si>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</si>
  <si>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</si>
  <si>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</si>
  <si>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</si>
  <si>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</si>
  <si>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</si>
  <si>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</si>
  <si>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</si>
  <si>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</si>
  <si>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</si>
  <si>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</si>
  <si>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</si>
  <si>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</si>
  <si>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</si>
  <si>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</si>
  <si>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</si>
  <si>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</si>
  <si>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</si>
  <si>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</si>
  <si>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</si>
  <si>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</si>
  <si>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</si>
  <si>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</si>
  <si>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</si>
  <si>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</si>
  <si>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</si>
  <si>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</si>
  <si>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</si>
  <si>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</si>
  <si>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</si>
  <si>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</si>
  <si>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</si>
  <si>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</si>
  <si>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</si>
  <si>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</si>
  <si>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</si>
  <si>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</si>
  <si>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</si>
  <si>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</si>
  <si>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</si>
  <si>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</si>
  <si>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</si>
  <si>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</si>
  <si>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</si>
  <si>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</si>
  <si>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</si>
  <si>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</si>
  <si>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</si>
  <si>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</si>
  <si>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</si>
  <si>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</si>
  <si>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</si>
  <si>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</si>
  <si>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</si>
  <si>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</si>
  <si>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</si>
  <si>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</si>
  <si>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</si>
  <si>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</si>
  <si>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</si>
  <si>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</si>
  <si>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</si>
  <si>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</si>
  <si>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</si>
  <si>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</si>
  <si>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</si>
  <si>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</si>
  <si>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</si>
  <si>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</si>
  <si>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</si>
  <si>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</si>
  <si>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</si>
  <si>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</si>
  <si>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</si>
  <si>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</si>
  <si>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</si>
  <si>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</si>
  <si>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</si>
  <si>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</si>
  <si>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</si>
  <si>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</si>
  <si>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</si>
  <si>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</si>
  <si>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</si>
  <si>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</si>
  <si>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</si>
  <si>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</si>
  <si>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</si>
  <si>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</si>
  <si>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</si>
  <si>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</si>
  <si>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</si>
  <si>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</si>
  <si>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</si>
  <si>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</si>
  <si>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</si>
  <si>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</si>
  <si>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</si>
  <si>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</si>
  <si>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</si>
  <si>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</si>
  <si>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</si>
  <si>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</si>
  <si>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</si>
  <si>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</si>
  <si>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</si>
  <si>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</si>
  <si>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</si>
  <si>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</si>
  <si>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</si>
  <si>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</si>
  <si>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</si>
  <si>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</si>
  <si>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</si>
  <si>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</si>
  <si>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</si>
  <si>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</si>
  <si>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</si>
  <si>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</si>
  <si>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</si>
  <si>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</si>
  <si>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</si>
  <si>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</si>
  <si>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</si>
  <si>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</si>
  <si>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</si>
  <si>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</si>
  <si>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</si>
  <si>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</si>
  <si>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</si>
  <si>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</si>
  <si>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</si>
  <si>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</si>
  <si>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</si>
  <si>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</si>
  <si>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</si>
  <si>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</si>
  <si>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</si>
  <si>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</si>
  <si>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</si>
  <si>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</si>
  <si>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</si>
  <si>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</si>
  <si>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</si>
  <si>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</si>
  <si>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</si>
  <si>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</si>
  <si>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</si>
  <si>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</si>
  <si>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</si>
  <si>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</si>
  <si>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</si>
  <si>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</si>
  <si>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</si>
  <si>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</si>
  <si>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</si>
  <si>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</si>
  <si>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</si>
  <si>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</si>
  <si>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</si>
  <si>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</si>
  <si>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</si>
  <si>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</si>
  <si>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</si>
  <si>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</si>
  <si>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</si>
  <si>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</si>
  <si>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</si>
  <si>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</si>
  <si>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</si>
  <si>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</si>
  <si>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</si>
  <si>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</si>
  <si>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</si>
  <si>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</si>
  <si>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</si>
  <si>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</si>
  <si>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</si>
  <si>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</si>
  <si>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</si>
  <si>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</si>
  <si>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</si>
  <si>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</si>
  <si>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</si>
  <si>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</si>
  <si>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</si>
  <si>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</si>
  <si>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</si>
  <si>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</si>
  <si>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</si>
  <si>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</si>
  <si>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</si>
  <si>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</si>
  <si>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</si>
  <si>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</si>
  <si>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</si>
  <si>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</si>
  <si>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</si>
  <si>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</si>
  <si>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</si>
  <si>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</si>
  <si>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</si>
  <si>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</si>
  <si>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</si>
  <si>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</si>
  <si>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</si>
  <si>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</si>
  <si>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</si>
  <si>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</si>
  <si>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</si>
  <si>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</si>
  <si>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</si>
  <si>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</si>
  <si>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</si>
  <si>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</si>
  <si>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</si>
  <si>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</si>
  <si>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</si>
  <si>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</si>
  <si>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</si>
  <si>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</si>
  <si>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</si>
  <si>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</si>
  <si>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</si>
  <si>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</si>
  <si>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</si>
  <si>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</si>
  <si>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</si>
  <si>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</si>
  <si>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</si>
  <si>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</si>
  <si>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</si>
  <si>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</si>
  <si>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</si>
  <si>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</si>
  <si>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</si>
  <si>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</si>
  <si>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</si>
  <si>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</si>
  <si>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</si>
  <si>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</si>
  <si>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</si>
  <si>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</si>
  <si>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</si>
  <si>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</si>
  <si>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</si>
  <si>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</si>
  <si>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</si>
  <si>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</si>
  <si>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</si>
  <si>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</si>
  <si>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</si>
  <si>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</si>
  <si>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</si>
  <si>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</si>
  <si>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</si>
  <si>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</si>
  <si>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</si>
  <si>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</si>
  <si>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</si>
  <si>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</si>
  <si>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</si>
  <si>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</si>
  <si>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</si>
  <si>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</si>
  <si>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</si>
  <si>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</si>
  <si>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</si>
  <si>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</si>
  <si>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</si>
  <si>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</si>
  <si>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</si>
  <si>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</si>
  <si>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</si>
  <si>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</si>
  <si>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</si>
  <si>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</si>
  <si>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</si>
  <si>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</si>
  <si>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</si>
  <si>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</si>
  <si>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</si>
  <si>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</si>
  <si>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</si>
  <si>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</si>
  <si>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</si>
  <si>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</si>
  <si>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</si>
  <si>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</si>
  <si>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</si>
  <si>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</si>
  <si>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</si>
  <si>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</si>
  <si>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</si>
  <si>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</si>
  <si>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</si>
  <si>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</si>
  <si>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</si>
  <si>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</si>
  <si>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</si>
  <si>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</si>
  <si>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</si>
  <si>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</si>
  <si>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</si>
  <si>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</si>
  <si>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</si>
  <si>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</si>
  <si>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</si>
  <si>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</si>
  <si>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</si>
  <si>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</si>
  <si>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</si>
  <si>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</si>
  <si>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</si>
  <si>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</si>
  <si>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</si>
  <si>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</si>
  <si>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</si>
  <si>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</si>
  <si>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</si>
  <si>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</si>
  <si>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</si>
  <si>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</si>
  <si>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</si>
  <si>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</si>
  <si>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</si>
  <si>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</si>
  <si>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</si>
  <si>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</si>
  <si>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</si>
  <si>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</si>
  <si>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</si>
  <si>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</si>
  <si>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</si>
  <si>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</si>
  <si>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</si>
  <si>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</si>
  <si>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</si>
  <si>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</si>
  <si>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</si>
  <si>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</si>
  <si>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</si>
  <si>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</si>
  <si>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</si>
  <si>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</si>
  <si>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</si>
  <si>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</si>
  <si>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</si>
  <si>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</si>
  <si>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</si>
  <si>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</si>
  <si>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</si>
  <si>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</si>
  <si>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</si>
  <si>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</si>
  <si>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</si>
  <si>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</si>
  <si>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</si>
  <si>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</si>
  <si>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</si>
  <si>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</si>
  <si>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</si>
  <si>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</si>
  <si>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</si>
  <si>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</si>
  <si>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</si>
  <si>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</si>
  <si>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</si>
  <si>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</si>
  <si>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</si>
  <si>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</si>
  <si>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</si>
  <si>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</si>
  <si>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</si>
  <si>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</si>
  <si>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</si>
  <si>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</si>
  <si>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</si>
  <si>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</si>
  <si>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</si>
  <si>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</si>
  <si>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</si>
  <si>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</si>
  <si>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</si>
  <si>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</si>
  <si>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</si>
  <si>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</si>
  <si>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</si>
  <si>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</si>
  <si>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</si>
  <si>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</si>
  <si>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</si>
  <si>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</si>
  <si>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</si>
  <si>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</si>
  <si>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</si>
  <si>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</si>
  <si>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</si>
  <si>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</si>
  <si>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</si>
  <si>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</si>
  <si>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</si>
  <si>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</si>
  <si>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</si>
  <si>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</si>
  <si>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</si>
  <si>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</si>
  <si>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</si>
  <si>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</si>
  <si>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</si>
  <si>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</si>
  <si>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</si>
  <si>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</si>
  <si>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</si>
  <si>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</si>
  <si>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</si>
  <si>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</si>
  <si>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</si>
  <si>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</si>
  <si>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</si>
  <si>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</si>
  <si>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</si>
  <si>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</si>
  <si>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</si>
  <si>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</si>
  <si>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</si>
  <si>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</si>
  <si>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</si>
  <si>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</si>
  <si>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</si>
  <si>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</si>
  <si>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</si>
  <si>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</si>
  <si>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</si>
  <si>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</si>
  <si>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</si>
  <si>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</si>
  <si>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</si>
  <si>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</si>
  <si>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</si>
  <si>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</si>
  <si>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</si>
  <si>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</si>
  <si>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</si>
  <si>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</si>
  <si>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</si>
  <si>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</si>
  <si>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</si>
  <si>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</si>
  <si>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</si>
  <si>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</si>
  <si>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</si>
  <si>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</si>
  <si>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</si>
  <si>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</si>
  <si>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</si>
  <si>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</si>
  <si>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</si>
  <si>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</si>
  <si>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</si>
  <si>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</si>
  <si>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</si>
  <si>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</si>
  <si>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</si>
  <si>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</si>
  <si>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</si>
  <si>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</si>
  <si>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</si>
  <si>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</si>
  <si>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</si>
  <si>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</si>
  <si>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</si>
  <si>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</si>
  <si>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</si>
  <si>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</si>
  <si>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</si>
  <si>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</si>
  <si>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</si>
  <si>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</si>
  <si>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</si>
  <si>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</si>
  <si>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</si>
  <si>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</si>
  <si>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</si>
  <si>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</si>
  <si>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</si>
  <si>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</si>
  <si>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</si>
  <si>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</si>
  <si>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</si>
  <si>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</si>
  <si>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</si>
  <si>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</si>
  <si>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</si>
  <si>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</si>
  <si>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</si>
  <si>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</si>
  <si>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</si>
  <si>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</si>
  <si>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</si>
  <si>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</si>
  <si>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</si>
  <si>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</si>
  <si>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</si>
  <si>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</si>
  <si>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</si>
  <si>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</si>
  <si>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</si>
  <si>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</si>
  <si>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</si>
  <si>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</si>
  <si>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</si>
  <si>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</si>
  <si>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</si>
  <si>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</si>
  <si>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</si>
  <si>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</si>
  <si>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</si>
  <si>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</si>
  <si>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</si>
  <si>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</si>
  <si>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</si>
  <si>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</si>
  <si>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</si>
  <si>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</si>
  <si>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</si>
  <si>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</si>
  <si>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</si>
  <si>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</si>
  <si>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</si>
  <si>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</si>
  <si>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</si>
  <si>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</si>
  <si>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</si>
  <si>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</si>
  <si>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</si>
  <si>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</si>
  <si>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</si>
  <si>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</si>
  <si>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</si>
  <si>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</si>
  <si>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</si>
  <si>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</si>
  <si>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</si>
  <si>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</si>
  <si>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</si>
  <si>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</si>
  <si>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</si>
  <si>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</si>
  <si>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</si>
  <si>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</si>
  <si>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</si>
  <si>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</si>
  <si>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</si>
  <si>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</si>
  <si>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</si>
  <si>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</si>
  <si>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</si>
  <si>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</si>
  <si>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</si>
  <si>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</si>
  <si>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</si>
  <si>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</si>
  <si>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</si>
  <si>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</si>
  <si>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</si>
  <si>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</si>
  <si>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</si>
  <si>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</si>
  <si>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</si>
  <si>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</si>
  <si>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</si>
  <si>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</si>
  <si>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</si>
  <si>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</si>
  <si>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</si>
  <si>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</si>
  <si>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</si>
  <si>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</si>
  <si>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</si>
  <si>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</si>
  <si>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</si>
  <si>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</si>
  <si>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</si>
  <si>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</si>
  <si>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</si>
  <si>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</si>
  <si>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</si>
  <si>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</si>
  <si>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</si>
  <si>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</si>
  <si>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</si>
  <si>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</si>
  <si>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</si>
  <si>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</si>
  <si>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</si>
  <si>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</si>
  <si>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</si>
  <si>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</si>
  <si>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</si>
  <si>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</si>
  <si>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</si>
  <si>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</si>
  <si>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</si>
  <si>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</si>
  <si>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</si>
  <si>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</si>
  <si>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</si>
  <si>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</si>
  <si>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</si>
  <si>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</si>
  <si>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</si>
  <si>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</si>
  <si>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</si>
  <si>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</si>
  <si>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</si>
  <si>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</si>
  <si>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</si>
  <si>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</si>
  <si>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</si>
  <si>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</si>
  <si>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</si>
  <si>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</si>
  <si>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</si>
  <si>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</si>
  <si>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</si>
  <si>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</si>
  <si>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</si>
  <si>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</si>
  <si>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</si>
  <si>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</si>
  <si>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</si>
  <si>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</si>
  <si>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</si>
  <si>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</si>
  <si>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</si>
  <si>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</si>
  <si>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</si>
  <si>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</si>
  <si>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</si>
  <si>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</si>
  <si>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</si>
  <si>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</si>
  <si>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</si>
  <si>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</si>
  <si>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</si>
  <si>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</si>
  <si>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</si>
  <si>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</si>
  <si>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</si>
  <si>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</si>
  <si>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</si>
  <si>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</si>
  <si>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</si>
  <si>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</si>
  <si>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</si>
  <si>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</si>
  <si>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</si>
  <si>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</si>
  <si>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</si>
  <si>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</si>
  <si>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</si>
  <si>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</si>
  <si>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</si>
  <si>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</si>
  <si>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</si>
  <si>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</si>
  <si>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</si>
  <si>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</si>
  <si>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</si>
  <si>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</si>
  <si>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</si>
  <si>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</si>
  <si>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</si>
  <si>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</si>
  <si>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</si>
  <si>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</si>
  <si>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</si>
  <si>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</si>
  <si>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</si>
  <si>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</si>
  <si>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</si>
  <si>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</si>
  <si>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</si>
  <si>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</si>
  <si>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</si>
  <si>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</si>
  <si>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</si>
  <si>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</si>
  <si>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</si>
  <si>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</si>
  <si>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</si>
  <si>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</si>
  <si>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</si>
  <si>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</si>
  <si>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</si>
  <si>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</si>
  <si>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</si>
  <si>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</si>
  <si>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</si>
  <si>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</si>
  <si>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</si>
  <si>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</si>
  <si>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</si>
  <si>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</si>
  <si>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</si>
  <si>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</si>
  <si>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</si>
  <si>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</si>
  <si>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</si>
  <si>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</si>
  <si>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</si>
  <si>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</si>
  <si>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</si>
  <si>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</si>
  <si>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</si>
  <si>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</si>
  <si>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</si>
  <si>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</si>
  <si>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</si>
  <si>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</si>
  <si>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</si>
  <si>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</si>
  <si>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</si>
  <si>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</si>
  <si>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</si>
  <si>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</si>
  <si>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</si>
  <si>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</si>
  <si>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</si>
  <si>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</si>
  <si>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</si>
  <si>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</si>
  <si>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</si>
  <si>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</si>
  <si>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</si>
  <si>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</si>
  <si>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</si>
  <si>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</si>
  <si>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</si>
  <si>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</si>
  <si>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</si>
  <si>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</si>
  <si>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</si>
  <si>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</si>
  <si>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</si>
  <si>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</si>
  <si>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</si>
  <si>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</si>
  <si>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</si>
  <si>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</si>
  <si>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</si>
  <si>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</si>
  <si>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</si>
  <si>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</si>
  <si>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</si>
  <si>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</si>
  <si>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</si>
  <si>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</si>
  <si>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</si>
  <si>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</si>
  <si>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</si>
  <si>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</si>
  <si>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</si>
  <si>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</si>
  <si>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</si>
  <si>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</si>
  <si>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</si>
  <si>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</si>
  <si>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</si>
  <si>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</si>
  <si>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</si>
  <si>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</si>
  <si>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</si>
  <si>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</si>
  <si>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</si>
  <si>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</si>
  <si>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</si>
  <si>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</si>
  <si>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</si>
  <si>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</si>
  <si>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</si>
  <si>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</si>
  <si>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</si>
  <si>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</si>
  <si>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</si>
  <si>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</si>
  <si>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</si>
  <si>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</si>
  <si>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</si>
  <si>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</si>
  <si>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</si>
  <si>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</si>
  <si>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</si>
  <si>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</si>
  <si>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</si>
  <si>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</si>
  <si>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</si>
  <si>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</si>
  <si>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</si>
  <si>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</si>
  <si>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</si>
  <si>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</si>
  <si>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</si>
  <si>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</si>
  <si>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</si>
  <si>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</si>
  <si>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</si>
  <si>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</si>
  <si>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</si>
  <si>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</si>
  <si>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</si>
  <si>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</si>
  <si>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</si>
  <si>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</si>
  <si>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</si>
  <si>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</si>
  <si>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</si>
  <si>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</si>
  <si>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</si>
  <si>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</si>
  <si>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</si>
  <si>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</si>
  <si>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</si>
  <si>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</si>
  <si>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</si>
  <si>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</si>
  <si>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</si>
  <si>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</si>
  <si>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</si>
  <si>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</si>
  <si>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</si>
  <si>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</si>
  <si>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</si>
  <si>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</si>
  <si>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</si>
  <si>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</si>
  <si>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</si>
  <si>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</si>
  <si>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</si>
  <si>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</si>
  <si>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</si>
  <si>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</si>
  <si>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</si>
  <si>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</si>
  <si>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</si>
  <si>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</si>
  <si>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</si>
  <si>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</si>
  <si>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</si>
  <si>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</si>
  <si>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</si>
  <si>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</si>
  <si>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</si>
  <si>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</si>
  <si>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</si>
  <si>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</si>
  <si>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</si>
  <si>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</si>
  <si>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</si>
  <si>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</si>
  <si>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</si>
  <si>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</si>
  <si>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</si>
  <si>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</si>
  <si>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</si>
  <si>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</si>
  <si>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</si>
  <si>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</si>
  <si>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</si>
  <si>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</si>
  <si>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</si>
  <si>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</si>
  <si>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</si>
  <si>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</si>
  <si>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</si>
  <si>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</si>
  <si>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</si>
  <si>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</si>
  <si>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</si>
  <si>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</si>
  <si>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</si>
  <si>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</si>
  <si>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</si>
  <si>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</si>
  <si>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</si>
  <si>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</si>
  <si>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</si>
  <si>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</si>
  <si>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</si>
  <si>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</si>
  <si>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</si>
  <si>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</si>
  <si>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</si>
  <si>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</si>
  <si>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</si>
  <si>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</si>
  <si>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</si>
  <si>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</si>
  <si>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</si>
  <si>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</si>
  <si>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</si>
  <si>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</si>
  <si>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</si>
  <si>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</si>
  <si>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</si>
  <si>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</si>
  <si>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</si>
  <si>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</si>
  <si>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</si>
  <si>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</si>
  <si>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</si>
  <si>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</si>
  <si>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</si>
  <si>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</si>
  <si>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</si>
  <si>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</si>
  <si>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</si>
  <si>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</si>
  <si>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</si>
  <si>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</si>
  <si>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</si>
  <si>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</si>
  <si>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</si>
  <si>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</si>
  <si>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</si>
  <si>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</si>
  <si>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</si>
  <si>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</si>
  <si>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</si>
  <si>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</si>
  <si>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</si>
  <si>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</si>
  <si>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</si>
  <si>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</si>
  <si>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</si>
  <si>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</si>
  <si>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</si>
  <si>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</si>
  <si>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</si>
  <si>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</si>
  <si>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</si>
  <si>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</si>
  <si>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</si>
  <si>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</si>
  <si>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</si>
  <si>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</si>
  <si>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</si>
  <si>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</si>
  <si>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</si>
  <si>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</si>
  <si>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</si>
  <si>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</si>
  <si>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</si>
  <si>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</si>
  <si>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</si>
  <si>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</si>
  <si>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</si>
  <si>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</si>
  <si>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</si>
  <si>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</si>
  <si>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</si>
  <si>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</si>
  <si>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</si>
  <si>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</si>
  <si>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</si>
  <si>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</si>
  <si>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</si>
  <si>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</si>
  <si>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</si>
  <si>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</si>
  <si>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</si>
  <si>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</si>
  <si>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</si>
  <si>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</si>
  <si>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</si>
  <si>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</si>
  <si>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</si>
  <si>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</si>
  <si>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</si>
  <si>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</si>
  <si>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</si>
  <si>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</si>
  <si>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</si>
  <si>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</si>
  <si>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</si>
  <si>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</si>
  <si>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</si>
  <si>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</si>
  <si>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</si>
  <si>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</si>
  <si>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</si>
  <si>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</si>
  <si>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</si>
  <si>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</si>
  <si>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</si>
  <si>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</si>
  <si>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</si>
  <si>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</si>
  <si>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</si>
  <si>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</si>
  <si>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</si>
  <si>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</si>
  <si>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</si>
  <si>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</si>
  <si>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</si>
  <si>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</si>
  <si>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</si>
  <si>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</si>
  <si>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</si>
  <si>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</si>
  <si>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</si>
  <si>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</si>
  <si>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</si>
  <si>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</si>
  <si>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</si>
  <si>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</si>
  <si>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</si>
  <si>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</si>
  <si>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</si>
  <si>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</si>
  <si>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</si>
  <si>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</si>
  <si>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</si>
  <si>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</si>
  <si>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</si>
  <si>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</si>
  <si>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</si>
  <si>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</si>
  <si>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</si>
  <si>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</si>
  <si>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</si>
  <si>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</si>
  <si>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</si>
  <si>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</si>
  <si>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</si>
  <si>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</si>
  <si>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</si>
  <si>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</si>
  <si>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</si>
  <si>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</si>
  <si>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</si>
  <si>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</si>
  <si>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</si>
  <si>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</si>
  <si>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</si>
  <si>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</si>
  <si>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</si>
  <si>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</si>
  <si>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</si>
  <si>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</si>
  <si>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</si>
  <si>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</si>
  <si>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</si>
  <si>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</si>
  <si>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</si>
  <si>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</si>
  <si>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</si>
  <si>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</si>
  <si>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</si>
  <si>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</si>
  <si>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</si>
  <si>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</si>
  <si>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</si>
  <si>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</si>
  <si>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</si>
  <si>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</si>
  <si>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</si>
  <si>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</si>
  <si>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</si>
  <si>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</si>
  <si>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</si>
  <si>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</si>
  <si>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</si>
  <si>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</si>
  <si>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</si>
  <si>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</si>
  <si>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</si>
  <si>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</si>
  <si>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</si>
  <si>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</si>
  <si>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</si>
  <si>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</si>
  <si>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</si>
  <si>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</si>
  <si>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</si>
  <si>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</si>
  <si>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</si>
  <si>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</si>
  <si>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</si>
  <si>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</si>
  <si>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</si>
  <si>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</si>
  <si>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</si>
  <si>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</si>
  <si>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</si>
  <si>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</si>
  <si>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</si>
  <si>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</si>
  <si>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</si>
  <si>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</si>
  <si>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</si>
  <si>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</si>
  <si>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</si>
  <si>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</si>
  <si>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</si>
  <si>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</si>
  <si>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</si>
  <si>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</si>
  <si>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</si>
  <si>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</si>
  <si>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</si>
  <si>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</si>
  <si>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</si>
  <si>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</si>
  <si>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</si>
  <si>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</si>
  <si>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</si>
  <si>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</si>
  <si>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</si>
  <si>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</si>
  <si>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</si>
  <si>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</si>
  <si>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</si>
  <si>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</si>
  <si>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</si>
  <si>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</si>
  <si>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</si>
  <si>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</si>
  <si>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</si>
  <si>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</si>
  <si>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</si>
  <si>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</si>
  <si>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</si>
  <si>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</si>
  <si>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</si>
  <si>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</si>
  <si>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</si>
  <si>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</si>
  <si>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</si>
  <si>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</si>
  <si>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</si>
  <si>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</si>
  <si>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</si>
  <si>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</si>
  <si>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</si>
  <si>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</si>
  <si>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</si>
  <si>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</si>
  <si>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</si>
  <si>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</si>
  <si>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</si>
  <si>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</si>
  <si>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</si>
  <si>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</si>
  <si>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</si>
  <si>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</si>
  <si>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</si>
  <si>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</si>
  <si>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</si>
  <si>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</si>
  <si>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</si>
  <si>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</si>
  <si>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</si>
  <si>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</si>
  <si>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</si>
  <si>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</si>
  <si>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</si>
  <si>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</si>
  <si>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</si>
  <si>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</si>
  <si>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</si>
  <si>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</si>
  <si>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</si>
  <si>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</si>
  <si>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</si>
  <si>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</si>
  <si>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</si>
  <si>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</si>
  <si>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</si>
  <si>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</si>
  <si>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</si>
  <si>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</si>
  <si>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</si>
  <si>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</si>
  <si>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</si>
  <si>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</si>
  <si>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</si>
  <si>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</si>
  <si>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</si>
  <si>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</si>
  <si>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</si>
  <si>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</si>
  <si>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</si>
  <si>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</si>
  <si>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</si>
  <si>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</si>
  <si>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</si>
  <si>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</si>
  <si>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</si>
  <si>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</si>
  <si>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</si>
  <si>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</si>
  <si>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</si>
  <si>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</si>
  <si>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</si>
  <si>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</si>
  <si>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</si>
  <si>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</si>
  <si>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</si>
  <si>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</si>
  <si>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</si>
  <si>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</si>
  <si>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</si>
  <si>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</si>
  <si>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</si>
  <si>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</si>
  <si>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</si>
  <si>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</si>
  <si>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</si>
  <si>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</si>
  <si>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</si>
  <si>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</si>
  <si>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</si>
  <si>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</si>
  <si>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</si>
  <si>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</si>
  <si>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</si>
  <si>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</si>
  <si>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</si>
  <si>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</si>
  <si>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</si>
  <si>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</si>
  <si>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</si>
  <si>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</si>
  <si>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</si>
  <si>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</si>
  <si>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</si>
  <si>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</si>
  <si>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</si>
  <si>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</si>
  <si>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</si>
  <si>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</si>
  <si>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</si>
  <si>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</si>
  <si>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</si>
  <si>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</si>
  <si>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</si>
  <si>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</si>
  <si>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</si>
  <si>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</si>
  <si>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</si>
  <si>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</si>
  <si>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</si>
  <si>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</si>
  <si>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</si>
  <si>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</si>
  <si>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</si>
  <si>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</si>
  <si>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</si>
  <si>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</si>
  <si>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</si>
  <si>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</si>
  <si>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</si>
  <si>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</si>
  <si>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</si>
  <si>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</si>
  <si>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</si>
  <si>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</si>
  <si>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</si>
  <si>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</si>
  <si>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</si>
  <si>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</si>
  <si>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</si>
  <si>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</si>
  <si>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</si>
  <si>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</si>
  <si>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</si>
  <si>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</si>
  <si>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</si>
  <si>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</si>
  <si>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</si>
  <si>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</si>
  <si>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</si>
  <si>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</si>
  <si>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</si>
  <si>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</si>
  <si>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</si>
  <si>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</si>
  <si>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</si>
  <si>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</si>
  <si>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</si>
  <si>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</si>
  <si>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</si>
  <si>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</si>
  <si>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</si>
  <si>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</si>
  <si>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</si>
  <si>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</si>
  <si>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</si>
  <si>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</si>
  <si>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</si>
  <si>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</si>
  <si>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</si>
  <si>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</si>
  <si>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</si>
  <si>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</si>
  <si>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</si>
  <si>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</si>
  <si>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</si>
  <si>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</si>
  <si>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</si>
  <si>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</si>
  <si>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</si>
  <si>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</si>
  <si>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</si>
  <si>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</si>
  <si>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</si>
  <si>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</si>
  <si>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</si>
  <si>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</si>
  <si>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</si>
  <si>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</si>
  <si>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</si>
  <si>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</si>
  <si>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</si>
  <si>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</si>
  <si>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</si>
  <si>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</si>
  <si>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</si>
  <si>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</si>
  <si>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</si>
  <si>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</si>
  <si>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</si>
  <si>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</si>
  <si>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</si>
  <si>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</si>
  <si>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</si>
  <si>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</si>
  <si>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</si>
  <si>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</si>
  <si>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</si>
  <si>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</si>
  <si>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</si>
  <si>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</si>
  <si>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</si>
  <si>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</si>
  <si>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</si>
  <si>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</si>
  <si>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</si>
  <si>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</si>
  <si>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</si>
  <si>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</si>
  <si>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</si>
  <si>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</si>
  <si>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</si>
  <si>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</si>
  <si>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</si>
  <si>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</si>
  <si>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</si>
  <si>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</si>
  <si>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</si>
  <si>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</si>
  <si>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</si>
  <si>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</si>
  <si>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</si>
  <si>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</si>
  <si>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</si>
  <si>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</si>
  <si>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</si>
  <si>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</si>
  <si>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</si>
  <si>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</si>
  <si>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</si>
  <si>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</si>
  <si>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</si>
  <si>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</si>
  <si>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</si>
  <si>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</si>
  <si>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</si>
  <si>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</si>
  <si>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</si>
  <si>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</si>
  <si>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</si>
  <si>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</si>
  <si>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</si>
  <si>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</si>
  <si>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</si>
  <si>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</si>
  <si>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</si>
  <si>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</si>
  <si>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</si>
  <si>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</si>
  <si>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</si>
  <si>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</si>
  <si>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</si>
  <si>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</si>
  <si>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</si>
  <si>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</si>
  <si>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</si>
  <si>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</si>
  <si>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</si>
  <si>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</si>
  <si>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</si>
  <si>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</si>
  <si>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</si>
  <si>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</si>
  <si>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</si>
  <si>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</si>
  <si>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</si>
  <si>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</si>
  <si>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</si>
  <si>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</si>
  <si>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</si>
  <si>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</si>
  <si>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</si>
  <si>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</si>
  <si>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</si>
  <si>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</si>
  <si>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</si>
  <si>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</si>
  <si>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</si>
  <si>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</si>
  <si>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</si>
  <si>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</si>
  <si>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</si>
  <si>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</si>
  <si>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</si>
  <si>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</si>
  <si>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</si>
  <si>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</si>
  <si>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</si>
  <si>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</si>
  <si>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</si>
  <si>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</si>
  <si>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</si>
  <si>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</si>
  <si>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</si>
  <si>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</si>
  <si>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</si>
  <si>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</si>
  <si>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</si>
  <si>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</si>
  <si>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</si>
  <si>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</si>
  <si>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</si>
  <si>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</si>
  <si>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</si>
  <si>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</si>
  <si>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</si>
  <si>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</si>
  <si>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</si>
  <si>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</si>
  <si>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</si>
  <si>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</si>
  <si>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</si>
  <si>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</si>
  <si>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</si>
  <si>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</si>
  <si>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</si>
  <si>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</si>
  <si>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</si>
  <si>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</si>
  <si>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</si>
  <si>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</si>
  <si>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</si>
  <si>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</si>
  <si>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</si>
  <si>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</si>
  <si>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</si>
  <si>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</si>
  <si>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</si>
  <si>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</si>
  <si>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</si>
  <si>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</si>
  <si>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</si>
  <si>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</si>
  <si>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</si>
  <si>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</si>
  <si>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</si>
  <si>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</si>
  <si>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</si>
  <si>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</si>
  <si>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</si>
  <si>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</si>
  <si>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</si>
  <si>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</si>
  <si>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</si>
  <si>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</si>
  <si>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</si>
  <si>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</si>
  <si>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</si>
  <si>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</si>
  <si>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</si>
  <si>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</si>
  <si>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</si>
  <si>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</si>
  <si>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</si>
  <si>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</si>
  <si>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</si>
  <si>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</si>
  <si>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</si>
  <si>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</si>
  <si>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</si>
  <si>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</si>
  <si>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</si>
  <si>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</si>
  <si>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</si>
  <si>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</si>
  <si>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</si>
  <si>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</si>
  <si>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</si>
  <si>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</si>
  <si>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</si>
  <si>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</si>
  <si>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</si>
  <si>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</si>
  <si>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</si>
  <si>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</si>
  <si>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</si>
  <si>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</si>
  <si>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</si>
  <si>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</si>
  <si>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</si>
  <si>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</si>
  <si>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</si>
  <si>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</si>
  <si>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</si>
  <si>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</si>
  <si>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</si>
  <si>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</si>
  <si>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</si>
  <si>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</si>
  <si>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</si>
  <si>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</si>
  <si>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</si>
  <si>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</si>
  <si>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</si>
  <si>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</si>
  <si>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</si>
  <si>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</si>
  <si>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</si>
  <si>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</si>
  <si>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</si>
  <si>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</si>
  <si>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</si>
  <si>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</si>
  <si>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</si>
  <si>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</si>
  <si>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</si>
  <si>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</si>
  <si>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</si>
  <si>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</si>
  <si>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</si>
  <si>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</si>
  <si>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</si>
  <si>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</si>
  <si>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</si>
  <si>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</si>
  <si>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</si>
  <si>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</si>
  <si>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</si>
  <si>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</si>
  <si>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</si>
  <si>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</si>
  <si>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</si>
  <si>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</si>
  <si>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</si>
  <si>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</si>
  <si>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</si>
  <si>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</si>
  <si>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</si>
  <si>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</si>
  <si>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</si>
  <si>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</si>
  <si>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</si>
  <si>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</si>
  <si>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</si>
  <si>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</si>
  <si>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</si>
  <si>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</si>
  <si>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</si>
  <si>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</si>
  <si>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</si>
  <si>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</si>
  <si>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</si>
  <si>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</si>
  <si>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</si>
  <si>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</si>
  <si>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</si>
  <si>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</si>
  <si>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</si>
  <si>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</si>
  <si>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</si>
  <si>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</si>
  <si>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</si>
  <si>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</si>
  <si>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</si>
  <si>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</si>
  <si>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</si>
  <si>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</si>
  <si>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</si>
  <si>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</si>
  <si>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</si>
  <si>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</si>
  <si>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</si>
  <si>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</si>
  <si>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</si>
  <si>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</si>
  <si>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</si>
  <si>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</si>
  <si>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</si>
  <si>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</si>
  <si>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</si>
  <si>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</si>
  <si>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</si>
  <si>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</si>
  <si>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</si>
  <si>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</si>
  <si>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</si>
  <si>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</si>
  <si>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</si>
  <si>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</si>
  <si>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</si>
  <si>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</si>
  <si>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</si>
  <si>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</si>
  <si>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</si>
  <si>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</si>
  <si>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</si>
  <si>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</si>
  <si>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</si>
  <si>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</si>
  <si>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</si>
  <si>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</si>
  <si>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</si>
  <si>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</si>
  <si>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</si>
  <si>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</si>
  <si>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</si>
  <si>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</si>
  <si>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</si>
  <si>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</si>
  <si>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</si>
  <si>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</si>
  <si>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</si>
  <si>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</si>
  <si>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</si>
  <si>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</si>
  <si>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</si>
  <si>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</si>
  <si>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</si>
  <si>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</si>
  <si>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</si>
  <si>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</si>
  <si>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</si>
  <si>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</si>
  <si>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</si>
  <si>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</si>
  <si>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</si>
  <si>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</si>
  <si>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</si>
  <si>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</si>
  <si>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</si>
  <si>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</si>
  <si>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</si>
  <si>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</si>
  <si>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</si>
  <si>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</si>
  <si>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</si>
  <si>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</si>
  <si>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</si>
  <si>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</si>
  <si>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</si>
  <si>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</si>
  <si>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</si>
  <si>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</si>
  <si>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</si>
  <si>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</si>
  <si>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</si>
  <si>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</si>
  <si>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</si>
  <si>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</si>
  <si>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</si>
  <si>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</si>
  <si>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</si>
  <si>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</si>
  <si>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</si>
  <si>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</si>
  <si>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</si>
  <si>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</si>
  <si>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</si>
  <si>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</si>
  <si>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</si>
  <si>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</si>
  <si>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</si>
  <si>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</si>
  <si>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</si>
  <si>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</si>
  <si>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</si>
  <si>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</si>
  <si>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</si>
  <si>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</si>
  <si>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</si>
  <si>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</si>
  <si>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</si>
  <si>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</si>
  <si>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</si>
  <si>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</si>
  <si>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</si>
  <si>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</si>
  <si>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</si>
  <si>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</si>
  <si>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</si>
  <si>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</si>
  <si>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</si>
  <si>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</si>
  <si>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</si>
  <si>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</si>
  <si>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</si>
  <si>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</si>
  <si>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</si>
  <si>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</si>
  <si>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</si>
  <si>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</si>
  <si>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</si>
  <si>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</si>
  <si>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</si>
  <si>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</si>
  <si>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</si>
  <si>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</si>
  <si>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</si>
  <si>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</si>
  <si>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</si>
  <si>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</si>
  <si>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</si>
  <si>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</si>
  <si>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</si>
  <si>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</si>
  <si>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</si>
  <si>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</si>
  <si>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</si>
  <si>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</si>
  <si>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</si>
  <si>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</si>
  <si>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</si>
  <si>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</si>
  <si>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</si>
  <si>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</si>
  <si>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</si>
  <si>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</si>
  <si>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</si>
  <si>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</si>
  <si>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</si>
  <si>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</si>
  <si>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</si>
  <si>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</si>
  <si>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</si>
  <si>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</si>
  <si>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</si>
  <si>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</si>
  <si>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</si>
  <si>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</si>
  <si>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</si>
  <si>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</si>
  <si>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</si>
  <si>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</si>
  <si>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</si>
  <si>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</si>
  <si>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</si>
  <si>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</si>
  <si>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</si>
  <si>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</si>
  <si>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</si>
  <si>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</si>
  <si>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</si>
  <si>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</si>
  <si>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</si>
  <si>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</si>
  <si>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</si>
  <si>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</si>
  <si>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</si>
  <si>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</si>
  <si>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</si>
  <si>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</si>
  <si>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</si>
  <si>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</si>
  <si>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</si>
  <si>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</si>
  <si>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</si>
  <si>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</si>
  <si>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</si>
  <si>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</si>
  <si>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</si>
  <si>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</si>
  <si>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</si>
  <si>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</si>
  <si>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</si>
  <si>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</si>
  <si>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</si>
  <si>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</si>
  <si>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</si>
  <si>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</si>
  <si>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</si>
  <si>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</si>
  <si>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</si>
  <si>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</si>
  <si>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</si>
  <si>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</si>
  <si>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</si>
  <si>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</si>
  <si>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</si>
  <si>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</si>
  <si>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</si>
  <si>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</si>
  <si>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</si>
  <si>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</si>
  <si>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</si>
  <si>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</si>
  <si>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</si>
  <si>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</si>
  <si>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</si>
  <si>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</si>
  <si>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</si>
  <si>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</si>
  <si>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</si>
  <si>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</si>
  <si>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</si>
  <si>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</si>
  <si>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</si>
  <si>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</si>
  <si>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</si>
  <si>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</si>
  <si>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</si>
  <si>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</si>
  <si>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</si>
  <si>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</si>
  <si>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</si>
  <si>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</si>
  <si>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</si>
  <si>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</si>
  <si>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</si>
  <si>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</si>
  <si>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</si>
  <si>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</si>
  <si>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</si>
  <si>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</si>
  <si>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</si>
  <si>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</si>
  <si>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</si>
  <si>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</si>
  <si>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</si>
  <si>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</si>
  <si>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</si>
  <si>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</si>
  <si>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</si>
  <si>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</si>
  <si>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</si>
  <si>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</si>
  <si>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</si>
  <si>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</si>
  <si>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</si>
  <si>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</si>
  <si>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</si>
  <si>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</si>
  <si>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</si>
  <si>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</si>
  <si>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</si>
  <si>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</si>
  <si>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</si>
  <si>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</si>
  <si>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</si>
  <si>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</si>
  <si>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</si>
  <si>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</si>
  <si>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</si>
  <si>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</si>
  <si>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</si>
  <si>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</si>
  <si>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</si>
  <si>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</si>
  <si>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</si>
  <si>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</si>
  <si>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</si>
  <si>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</si>
  <si>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</si>
  <si>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</si>
  <si>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</si>
  <si>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</si>
  <si>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</si>
  <si>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</si>
  <si>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</si>
  <si>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</si>
  <si>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</si>
  <si>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</si>
  <si>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</si>
  <si>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</si>
  <si>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</si>
  <si>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</si>
  <si>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</si>
  <si>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</si>
  <si>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</si>
  <si>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</si>
  <si>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</si>
  <si>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</si>
  <si>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</si>
  <si>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</si>
  <si>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</si>
  <si>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</si>
  <si>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</si>
  <si>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</si>
  <si>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</si>
  <si>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</si>
  <si>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</si>
  <si>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</si>
  <si>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</si>
  <si>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</si>
  <si>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</si>
  <si>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</si>
  <si>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</si>
  <si>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</si>
  <si>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</si>
  <si>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</si>
  <si>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</si>
  <si>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</si>
  <si>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</si>
  <si>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</si>
  <si>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</si>
  <si>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</si>
  <si>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</si>
  <si>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</si>
  <si>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</si>
  <si>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</si>
  <si>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</si>
  <si>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</si>
  <si>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</si>
  <si>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</si>
  <si>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</si>
  <si>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</si>
  <si>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</si>
  <si>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</si>
  <si>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</si>
  <si>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</si>
  <si>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</si>
  <si>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</si>
  <si>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</si>
  <si>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</si>
  <si>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</si>
  <si>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</si>
  <si>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</si>
  <si>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</si>
  <si>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</si>
  <si>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</si>
  <si>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</si>
  <si>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</si>
  <si>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</si>
  <si>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</si>
  <si>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</si>
  <si>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</si>
  <si>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</si>
  <si>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</si>
  <si>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</si>
  <si>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</si>
  <si>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</si>
  <si>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</si>
  <si>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</si>
  <si>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</si>
  <si>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</si>
  <si>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</si>
  <si>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</si>
  <si>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</si>
  <si>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</si>
  <si>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</si>
  <si>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</si>
  <si>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</si>
  <si>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</si>
  <si>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</si>
  <si>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</si>
  <si>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</si>
  <si>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</si>
  <si>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</si>
  <si>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</si>
  <si>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</si>
  <si>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</si>
  <si>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</si>
  <si>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</si>
  <si>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</si>
  <si>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</si>
  <si>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</si>
  <si>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</si>
  <si>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</si>
  <si>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</si>
  <si>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</si>
  <si>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</si>
  <si>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</si>
  <si>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</si>
  <si>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</si>
  <si>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</si>
  <si>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</si>
  <si>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</si>
  <si>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</si>
  <si>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</si>
  <si>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</si>
  <si>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</si>
  <si>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</si>
  <si>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</si>
  <si>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</si>
  <si>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</si>
  <si>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</si>
  <si>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</si>
  <si>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</si>
  <si>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</si>
  <si>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</si>
  <si>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</si>
  <si>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</si>
  <si>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</si>
  <si>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</si>
  <si>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</si>
  <si>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</si>
  <si>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</si>
  <si>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</si>
  <si>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</si>
  <si>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</si>
  <si>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</si>
  <si>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</si>
  <si>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</si>
  <si>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</si>
  <si>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</si>
  <si>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</si>
  <si>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</si>
  <si>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</si>
  <si>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</si>
  <si>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</si>
  <si>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</si>
  <si>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</si>
  <si>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</si>
  <si>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</si>
  <si>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</si>
  <si>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</si>
  <si>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</si>
  <si>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</si>
  <si>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</si>
  <si>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</si>
  <si>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</si>
  <si>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</si>
  <si>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</si>
  <si>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</si>
  <si>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</si>
  <si>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</si>
  <si>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</si>
  <si>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</si>
  <si>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</si>
  <si>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</si>
  <si>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</si>
  <si>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</si>
  <si>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</si>
  <si>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</si>
  <si>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</si>
  <si>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</si>
  <si>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</si>
  <si>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</si>
  <si>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</si>
  <si>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</si>
  <si>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</si>
  <si>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</si>
  <si>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</si>
  <si>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</si>
  <si>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</si>
  <si>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</si>
  <si>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</si>
  <si>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</si>
  <si>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</si>
  <si>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</si>
  <si>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</si>
  <si>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</si>
  <si>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</si>
  <si>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</si>
  <si>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</si>
  <si>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</si>
  <si>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</si>
  <si>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</si>
  <si>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</si>
  <si>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</si>
  <si>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</si>
  <si>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</si>
  <si>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</si>
  <si>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</si>
  <si>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</si>
  <si>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</si>
  <si>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</si>
  <si>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</si>
  <si>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</si>
  <si>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</si>
  <si>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</si>
  <si>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</si>
  <si>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</si>
  <si>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</si>
  <si>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</si>
  <si>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</si>
  <si>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</si>
  <si>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</si>
  <si>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</si>
  <si>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</si>
  <si>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</si>
  <si>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</si>
  <si>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</si>
  <si>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</si>
  <si>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</si>
  <si>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</si>
  <si>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</si>
  <si>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</si>
  <si>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</si>
  <si>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</si>
  <si>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</si>
  <si>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</si>
  <si>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</si>
  <si>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</si>
  <si>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</si>
  <si>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</si>
  <si>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</si>
  <si>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</si>
  <si>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</si>
  <si>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</si>
  <si>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</si>
  <si>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</si>
  <si>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</si>
  <si>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</si>
  <si>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</si>
  <si>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</si>
  <si>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</si>
  <si>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</si>
  <si>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</si>
  <si>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</si>
  <si>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</si>
  <si>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</si>
  <si>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</si>
  <si>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</si>
  <si>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</si>
  <si>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</si>
  <si>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</si>
  <si>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</si>
  <si>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</si>
  <si>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</si>
  <si>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</si>
  <si>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</si>
  <si>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</si>
  <si>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</si>
  <si>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</si>
  <si>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</si>
  <si>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</si>
  <si>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</si>
  <si>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</si>
  <si>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</si>
  <si>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</si>
  <si>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</si>
  <si>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</si>
  <si>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</si>
  <si>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</si>
  <si>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</si>
  <si>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</si>
  <si>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</si>
  <si>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</si>
  <si>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</si>
  <si>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</si>
  <si>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</si>
  <si>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</si>
  <si>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</si>
  <si>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</si>
  <si>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</si>
  <si>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</si>
  <si>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</si>
  <si>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</si>
  <si>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</si>
  <si>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</si>
  <si>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</si>
  <si>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</si>
  <si>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</si>
  <si>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</si>
  <si>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</si>
  <si>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</si>
  <si>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</si>
  <si>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</si>
  <si>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</si>
  <si>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</si>
  <si>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</si>
  <si>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</si>
  <si>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</si>
  <si>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</si>
  <si>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</si>
  <si>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</si>
  <si>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</si>
  <si>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</si>
  <si>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</si>
  <si>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</si>
  <si>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</si>
  <si>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</si>
  <si>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</si>
  <si>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</si>
  <si>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</si>
  <si>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</si>
  <si>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</si>
  <si>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</si>
  <si>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</si>
  <si>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</si>
  <si>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</si>
  <si>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</si>
  <si>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</si>
  <si>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</si>
  <si>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</si>
  <si>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</si>
  <si>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</si>
  <si>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</si>
  <si>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</si>
  <si>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</si>
  <si>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</si>
  <si>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</si>
  <si>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</si>
  <si>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</si>
  <si>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</si>
  <si>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</si>
  <si>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</si>
  <si>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</si>
  <si>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</si>
  <si>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</si>
  <si>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</si>
  <si>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</si>
  <si>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</si>
  <si>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</si>
  <si>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</si>
  <si>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</si>
  <si>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</si>
  <si>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</si>
  <si>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</si>
  <si>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</si>
  <si>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</si>
  <si>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</si>
  <si>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</si>
  <si>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</si>
  <si>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</si>
  <si>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</si>
  <si>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</si>
  <si>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</si>
  <si>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</si>
  <si>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</si>
  <si>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</si>
  <si>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</si>
  <si>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</si>
  <si>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</si>
  <si>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</si>
  <si>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</si>
  <si>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</si>
  <si>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</si>
  <si>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</si>
  <si>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</si>
  <si>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</si>
  <si>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</si>
  <si>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</si>
  <si>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</si>
  <si>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</si>
  <si>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</si>
  <si>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</si>
  <si>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</si>
  <si>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</si>
  <si>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</si>
  <si>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</si>
  <si>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</si>
  <si>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</si>
  <si>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</si>
  <si>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</si>
  <si>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</si>
  <si>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</si>
  <si>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</si>
  <si>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</si>
  <si>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</si>
  <si>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</si>
  <si>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</si>
  <si>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</si>
  <si>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</si>
  <si>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</si>
  <si>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</si>
  <si>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</si>
  <si>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</si>
  <si>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</si>
  <si>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</si>
  <si>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</si>
  <si>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</si>
  <si>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</si>
  <si>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</si>
  <si>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</si>
  <si>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</si>
  <si>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</si>
  <si>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</si>
  <si>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</si>
  <si>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</si>
  <si>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</si>
  <si>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</si>
  <si>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</si>
  <si>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</si>
  <si>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</si>
  <si>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</si>
  <si>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</si>
  <si>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</si>
  <si>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</si>
  <si>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</si>
  <si>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</si>
  <si>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</si>
  <si>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</si>
  <si>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</si>
  <si>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</si>
  <si>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</si>
  <si>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</si>
  <si>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</si>
  <si>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</si>
  <si>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</si>
  <si>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</si>
  <si>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</si>
  <si>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</si>
  <si>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</si>
  <si>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</si>
  <si>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</si>
  <si>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</si>
  <si>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</si>
  <si>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</si>
  <si>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</si>
  <si>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</si>
  <si>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</si>
  <si>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</si>
  <si>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</si>
  <si>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</si>
  <si>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</si>
  <si>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</si>
  <si>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</si>
  <si>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</si>
  <si>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</si>
  <si>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</si>
  <si>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</si>
  <si>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</si>
  <si>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</si>
  <si>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</si>
  <si>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</si>
  <si>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</si>
  <si>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</si>
  <si>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</si>
  <si>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</si>
  <si>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</si>
  <si>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</si>
  <si>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</si>
  <si>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</si>
  <si>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</si>
  <si>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</si>
  <si>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</si>
  <si>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</si>
  <si>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</si>
  <si>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</si>
  <si>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</si>
  <si>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</si>
  <si>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</si>
  <si>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</si>
  <si>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</si>
  <si>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</si>
  <si>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</si>
  <si>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</si>
  <si>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</si>
  <si>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</si>
  <si>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</si>
  <si>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</si>
  <si>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</si>
  <si>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</si>
  <si>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</si>
  <si>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</si>
  <si>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</si>
  <si>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</si>
  <si>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</si>
  <si>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</si>
  <si>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</si>
  <si>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</si>
  <si>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</si>
  <si>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</si>
  <si>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</si>
  <si>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</si>
  <si>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</si>
  <si>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</si>
  <si>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</si>
  <si>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</si>
  <si>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</si>
  <si>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</si>
  <si>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</si>
  <si>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</si>
  <si>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</si>
  <si>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</si>
  <si>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</si>
  <si>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</si>
  <si>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</si>
  <si>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</si>
  <si>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</si>
  <si>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</si>
  <si>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</si>
  <si>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</si>
  <si>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</si>
  <si>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</si>
  <si>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</si>
  <si>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</si>
  <si>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</si>
  <si>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</si>
  <si>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</si>
  <si>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</si>
  <si>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</si>
  <si>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</si>
  <si>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</si>
  <si>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</si>
  <si>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</si>
  <si>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</si>
  <si>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</si>
  <si>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</si>
  <si>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</si>
  <si>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</si>
  <si>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</si>
  <si>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</si>
  <si>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</si>
  <si>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</si>
  <si>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</si>
  <si>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</si>
  <si>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</si>
  <si>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</si>
  <si>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</si>
  <si>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</si>
  <si>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</si>
  <si>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</si>
  <si>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</si>
  <si>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</si>
  <si>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</si>
  <si>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</si>
  <si>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</si>
  <si>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</si>
  <si>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</si>
  <si>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</si>
  <si>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</si>
  <si>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</si>
  <si>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</si>
  <si>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</si>
  <si>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</si>
  <si>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</si>
  <si>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</si>
  <si>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</si>
  <si>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</si>
  <si>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</si>
  <si>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</si>
  <si>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</si>
  <si>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</si>
  <si>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</si>
  <si>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</si>
  <si>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</si>
  <si>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</si>
  <si>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</si>
  <si>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</si>
  <si>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</si>
  <si>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</si>
  <si>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</si>
  <si>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</si>
  <si>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</si>
  <si>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</si>
  <si>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</si>
  <si>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</si>
  <si>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</si>
  <si>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</si>
  <si>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</si>
  <si>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</si>
  <si>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</si>
  <si>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</si>
  <si>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</si>
  <si>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</si>
  <si>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</si>
  <si>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</si>
  <si>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</si>
  <si>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</si>
  <si>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</si>
  <si>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</si>
  <si>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</si>
  <si>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</si>
  <si>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</si>
  <si>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</si>
  <si>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</si>
  <si>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</si>
  <si>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</si>
  <si>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</si>
  <si>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</si>
  <si>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</si>
  <si>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</si>
  <si>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</si>
  <si>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</si>
  <si>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</si>
  <si>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</si>
  <si>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</si>
  <si>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</si>
  <si>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</si>
  <si>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</si>
  <si>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</si>
  <si>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</si>
  <si>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</si>
  <si>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</si>
  <si>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</si>
  <si>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</si>
  <si>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</si>
  <si>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</si>
  <si>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</si>
  <si>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</si>
  <si>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</si>
  <si>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</si>
  <si>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</si>
  <si>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</si>
  <si>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</si>
  <si>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</si>
  <si>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</si>
  <si>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</si>
  <si>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</si>
  <si>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</si>
  <si>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</si>
  <si>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</si>
  <si>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</si>
  <si>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</si>
  <si>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</si>
  <si>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</si>
  <si>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</si>
  <si>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</si>
  <si>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</si>
  <si>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</si>
  <si>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</si>
  <si>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</si>
  <si>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</si>
  <si>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</si>
  <si>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</si>
  <si>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</si>
  <si>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</si>
  <si>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</si>
  <si>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</si>
  <si>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</si>
  <si>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</si>
  <si>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</si>
  <si>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</si>
  <si>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</si>
  <si>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</si>
  <si>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</si>
  <si>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</si>
  <si>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</si>
  <si>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</si>
  <si>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</si>
  <si>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</si>
  <si>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</si>
  <si>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</si>
  <si>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</si>
  <si>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</si>
  <si>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</si>
  <si>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</si>
  <si>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</si>
  <si>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</si>
  <si>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</si>
  <si>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</si>
  <si>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</si>
  <si>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</si>
  <si>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</si>
  <si>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</si>
  <si>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</si>
  <si>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</si>
  <si>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</si>
  <si>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</si>
  <si>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</si>
  <si>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</si>
  <si>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</si>
  <si>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</si>
  <si>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</si>
  <si>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</si>
  <si>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</si>
  <si>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</si>
  <si>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</si>
  <si>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</si>
  <si>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</si>
  <si>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</si>
  <si>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</si>
  <si>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</si>
  <si>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</si>
  <si>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</si>
  <si>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</si>
  <si>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</si>
  <si>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</si>
  <si>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</si>
  <si>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</si>
  <si>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</si>
  <si>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</si>
  <si>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</si>
  <si>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</si>
  <si>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</si>
  <si>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</si>
  <si>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</si>
  <si>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</si>
  <si>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</si>
  <si>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</si>
  <si>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</si>
  <si>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</si>
  <si>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</si>
  <si>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</si>
  <si>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</si>
  <si>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</si>
  <si>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</si>
  <si>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</si>
  <si>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</si>
  <si>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</si>
  <si>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</si>
  <si>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</si>
  <si>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</si>
  <si>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</si>
  <si>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</si>
  <si>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</si>
  <si>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</si>
  <si>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</si>
  <si>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</si>
  <si>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</si>
  <si>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</si>
  <si>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</si>
  <si>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</si>
  <si>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</si>
  <si>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</si>
  <si>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</si>
  <si>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</si>
  <si>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</si>
  <si>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</si>
  <si>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</si>
  <si>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</si>
  <si>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</si>
  <si>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</si>
  <si>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</si>
  <si>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</si>
  <si>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</si>
  <si>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</si>
  <si>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</si>
  <si>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</si>
  <si>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</si>
  <si>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</si>
  <si>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</si>
  <si>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</si>
  <si>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</si>
  <si>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</si>
  <si>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</si>
  <si>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</si>
  <si>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</si>
  <si>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</si>
  <si>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</si>
  <si>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</si>
  <si>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</si>
  <si>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</si>
  <si>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</si>
  <si>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</si>
  <si>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</si>
  <si>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</si>
  <si>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</si>
  <si>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</si>
  <si>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</si>
  <si>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</si>
  <si>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</si>
  <si>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</si>
  <si>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</si>
  <si>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</si>
  <si>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</si>
  <si>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</si>
  <si>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</si>
  <si>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</si>
  <si>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</si>
  <si>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</si>
  <si>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</si>
  <si>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</si>
  <si>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</si>
  <si>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</si>
  <si>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</si>
  <si>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</si>
  <si>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</si>
  <si>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</si>
  <si>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</si>
  <si>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</si>
  <si>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</si>
  <si>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</si>
  <si>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</si>
  <si>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</si>
  <si>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</si>
  <si>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</si>
  <si>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</si>
  <si>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</si>
  <si>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</si>
  <si>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</si>
  <si>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</si>
  <si>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</si>
  <si>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</si>
  <si>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</si>
  <si>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</si>
  <si>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</si>
  <si>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</si>
  <si>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</si>
  <si>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</si>
  <si>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</si>
  <si>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</si>
  <si>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</si>
  <si>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</si>
  <si>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</si>
  <si>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</si>
  <si>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</si>
  <si>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</si>
  <si>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</si>
  <si>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</si>
  <si>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</si>
  <si>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</si>
  <si>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</si>
  <si>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</si>
  <si>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</si>
  <si>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</si>
  <si>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</si>
  <si>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</si>
  <si>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</si>
  <si>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</si>
  <si>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</si>
  <si>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</si>
  <si>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</si>
  <si>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</si>
  <si>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</si>
  <si>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</si>
  <si>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</si>
  <si>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</si>
  <si>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</si>
  <si>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</si>
  <si>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</si>
  <si>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</si>
  <si>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</si>
  <si>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</si>
  <si>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</si>
  <si>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</si>
  <si>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</si>
  <si>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</si>
  <si>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</si>
  <si>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</si>
  <si>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</si>
  <si>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</si>
  <si>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</si>
  <si>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</si>
  <si>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</si>
  <si>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</si>
  <si>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</si>
  <si>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</si>
  <si>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</si>
  <si>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</si>
  <si>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</si>
  <si>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</si>
  <si>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</si>
  <si>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</si>
  <si>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</si>
  <si>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</si>
  <si>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</si>
  <si>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</si>
  <si>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</si>
  <si>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</si>
  <si>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</si>
  <si>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</si>
  <si>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</si>
  <si>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</si>
  <si>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</si>
  <si>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</si>
  <si>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</si>
  <si>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</si>
  <si>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</si>
  <si>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</si>
  <si>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</si>
  <si>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</si>
  <si>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</si>
  <si>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</si>
  <si>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</si>
  <si>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</si>
  <si>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</si>
  <si>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</si>
  <si>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</si>
  <si>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</si>
  <si>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</si>
  <si>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</si>
  <si>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</si>
  <si>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</si>
  <si>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</si>
  <si>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</si>
  <si>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</si>
  <si>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</si>
  <si>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</si>
  <si>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</si>
  <si>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</si>
  <si>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</si>
  <si>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</si>
  <si>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</si>
  <si>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</si>
  <si>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</si>
  <si>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</si>
  <si>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</si>
  <si>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</si>
  <si>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</si>
  <si>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</si>
  <si>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</si>
  <si>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</si>
  <si>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</si>
  <si>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</si>
  <si>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</si>
  <si>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</si>
  <si>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</si>
  <si>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</si>
  <si>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</si>
  <si>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</si>
  <si>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</si>
  <si>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</si>
  <si>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</si>
  <si>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</si>
  <si>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</si>
  <si>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</si>
  <si>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</si>
  <si>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</si>
  <si>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</si>
  <si>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</si>
  <si>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</si>
  <si>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</si>
  <si>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</si>
  <si>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</si>
  <si>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</si>
  <si>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</si>
  <si>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</si>
  <si>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</si>
  <si>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</si>
  <si>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</si>
  <si>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</si>
  <si>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</si>
  <si>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</si>
  <si>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</si>
  <si>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</si>
  <si>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</si>
  <si>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</si>
  <si>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</si>
  <si>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</si>
  <si>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</si>
  <si>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</si>
  <si>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</si>
  <si>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</si>
  <si>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</si>
  <si>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</si>
  <si>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</si>
  <si>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</si>
  <si>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</si>
  <si>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</si>
  <si>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</si>
  <si>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</si>
  <si>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</si>
  <si>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</si>
  <si>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</si>
  <si>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</si>
  <si>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</si>
  <si>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</si>
  <si>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</si>
  <si>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</si>
  <si>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</si>
  <si>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</si>
  <si>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</si>
  <si>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</si>
  <si>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</si>
  <si>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</si>
  <si>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</si>
  <si>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</si>
  <si>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</si>
  <si>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</si>
  <si>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</si>
  <si>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</si>
  <si>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</si>
  <si>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</si>
  <si>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</si>
  <si>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</si>
  <si>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</si>
  <si>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</si>
  <si>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</si>
  <si>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</si>
  <si>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</si>
  <si>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</si>
  <si>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</si>
  <si>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</si>
  <si>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</si>
  <si>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</si>
  <si>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</si>
  <si>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</si>
  <si>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</si>
  <si>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</si>
  <si>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</si>
  <si>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</si>
  <si>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</si>
  <si>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</si>
  <si>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</si>
  <si>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</si>
  <si>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</si>
  <si>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</si>
  <si>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</si>
  <si>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</si>
  <si>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</si>
  <si>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</si>
  <si>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</si>
  <si>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</si>
  <si>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</si>
  <si>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</si>
  <si>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</si>
  <si>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</si>
  <si>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</si>
  <si>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</si>
  <si>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</si>
  <si>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</si>
  <si>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</si>
  <si>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</si>
  <si>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</si>
  <si>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</si>
  <si>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</si>
  <si>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</si>
  <si>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</si>
  <si>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</si>
  <si>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</si>
  <si>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</si>
  <si>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</si>
  <si>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</si>
  <si>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</si>
  <si>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</si>
  <si>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</si>
  <si>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</si>
  <si>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</si>
  <si>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</si>
  <si>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</si>
  <si>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</si>
  <si>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</si>
  <si>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</si>
  <si>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</si>
  <si>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</si>
  <si>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</si>
  <si>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</si>
  <si>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</si>
  <si>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</si>
  <si>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</si>
  <si>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</si>
  <si>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</si>
  <si>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</si>
  <si>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</si>
  <si>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</si>
  <si>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</si>
  <si>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</si>
  <si>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</si>
  <si>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</si>
  <si>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</si>
  <si>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</si>
  <si>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</si>
  <si>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</si>
  <si>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</si>
  <si>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</si>
  <si>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</si>
  <si>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</si>
  <si>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</si>
  <si>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</si>
  <si>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</si>
  <si>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</si>
  <si>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</si>
  <si>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</si>
  <si>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</si>
  <si>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</si>
  <si>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</si>
  <si>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</si>
  <si>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</si>
  <si>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</si>
  <si>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</si>
  <si>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</si>
  <si>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</si>
  <si>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</si>
  <si>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</si>
  <si>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</si>
  <si>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</si>
  <si>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</si>
  <si>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</si>
  <si>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</si>
  <si>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</si>
  <si>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</si>
  <si>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</si>
  <si>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</si>
  <si>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</si>
  <si>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</si>
  <si>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</si>
  <si>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</si>
  <si>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</si>
  <si>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</si>
  <si>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</si>
  <si>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</si>
  <si>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</si>
  <si>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</si>
  <si>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</si>
  <si>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</si>
  <si>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</si>
  <si>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</si>
  <si>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</si>
  <si>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</si>
  <si>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</si>
  <si>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</si>
  <si>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</si>
  <si>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</si>
  <si>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</si>
  <si>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</si>
  <si>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</si>
  <si>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</si>
  <si>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</si>
  <si>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</si>
  <si>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</si>
  <si>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</si>
  <si>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</si>
  <si>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</si>
  <si>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</si>
  <si>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</si>
  <si>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</si>
  <si>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</si>
  <si>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</si>
  <si>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</si>
  <si>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</si>
  <si>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</si>
  <si>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</si>
  <si>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</si>
  <si>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</si>
  <si>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</si>
  <si>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</si>
  <si>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</si>
  <si>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</si>
  <si>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</si>
  <si>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</si>
  <si>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</si>
  <si>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</si>
  <si>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</si>
  <si>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</si>
  <si>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</si>
  <si>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</si>
  <si>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</si>
  <si>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</si>
  <si>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</si>
  <si>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</si>
  <si>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</si>
  <si>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</si>
  <si>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</si>
  <si>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</si>
  <si>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05172220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</si>
  <si>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</si>
  <si>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</si>
  <si>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</si>
  <si>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</si>
  <si>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</si>
  <si>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</si>
  <si>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</si>
  <si>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SERRES-SUR-ARGET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</si>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</sst>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3" activeCellId="0" sqref="A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579163</v>
      </c>
      <c r="G10" s="25"/>
      <c r="H10" s="25"/>
    </row>
    <row r="11" customFormat="false" ht="15" hidden="false" customHeight="false" outlineLevel="0" collapsed="false">
      <c r="A11" s="26" t="s">
        <v>5183</v>
      </c>
      <c r="B11" s="30" t="n">
        <v>43644</v>
      </c>
      <c r="D11" s="26" t="s">
        <v>5184</v>
      </c>
      <c r="E11" s="29" t="n">
        <v>6207910</v>
      </c>
      <c r="G11" s="25"/>
      <c r="H11" s="25"/>
    </row>
    <row r="12" customFormat="false" ht="15" hidden="false" customHeight="false" outlineLevel="0" collapsed="false">
      <c r="A12" s="26" t="s">
        <v>5185</v>
      </c>
      <c r="B12" s="29" t="s">
        <v>5186</v>
      </c>
      <c r="D12" s="26" t="s">
        <v>5187</v>
      </c>
      <c r="E12" s="29" t="n">
        <v>579153</v>
      </c>
      <c r="G12" s="25"/>
      <c r="H12" s="25"/>
    </row>
    <row r="13" customFormat="false" ht="17.25" hidden="false" customHeight="true" outlineLevel="0" collapsed="false">
      <c r="A13" s="12"/>
      <c r="B13" s="31"/>
      <c r="D13" s="26" t="s">
        <v>5188</v>
      </c>
      <c r="E13" s="29" t="n">
        <v>6207995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579163</v>
      </c>
    </row>
    <row r="18" customFormat="false" ht="15" hidden="false" customHeight="false" outlineLevel="0" collapsed="false">
      <c r="A18" s="36"/>
      <c r="B18" s="37" t="s">
        <v>5196</v>
      </c>
      <c r="C18" s="38" t="n">
        <f aca="false">E11</f>
        <v>6207910</v>
      </c>
    </row>
    <row r="19" customFormat="false" ht="15" hidden="false" customHeight="false" outlineLevel="0" collapsed="false">
      <c r="A19" s="33" t="s">
        <v>5197</v>
      </c>
      <c r="B19" s="39" t="n">
        <v>523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3.6</v>
      </c>
      <c r="C37" s="50"/>
      <c r="D37" s="55" t="s">
        <v>5219</v>
      </c>
      <c r="E37" s="34"/>
    </row>
    <row r="38" s="56" customFormat="true" ht="15" hidden="false" customHeight="true" outlineLevel="0" collapsed="false">
      <c r="A38" s="54" t="s">
        <v>5220</v>
      </c>
      <c r="B38" s="34" t="n">
        <v>9</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3</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t="s">
        <v>5235</v>
      </c>
      <c r="C52" s="50"/>
      <c r="D52" s="64" t="s">
        <v>5234</v>
      </c>
      <c r="E52" s="41"/>
    </row>
    <row r="53" s="17" customFormat="true" ht="15" hidden="false" customHeight="false" outlineLevel="0" collapsed="false">
      <c r="A53" s="26" t="s">
        <v>5236</v>
      </c>
      <c r="B53" s="62" t="n">
        <v>1</v>
      </c>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row>
    <row r="58" s="17" customFormat="true" ht="15" hidden="false" customHeight="false" outlineLevel="0" collapsed="false">
      <c r="A58" s="33" t="s">
        <v>5239</v>
      </c>
      <c r="B58" s="62" t="n">
        <v>4</v>
      </c>
      <c r="C58" s="50"/>
      <c r="D58" s="26" t="s">
        <v>5239</v>
      </c>
      <c r="E58" s="62"/>
    </row>
    <row r="59" s="17" customFormat="true" ht="15" hidden="false" customHeight="false" outlineLevel="0" collapsed="false">
      <c r="A59" s="33" t="s">
        <v>5240</v>
      </c>
      <c r="B59" s="62" t="n">
        <v>2</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row>
    <row r="66" s="17" customFormat="true" ht="15" hidden="false" customHeight="false" outlineLevel="0" collapsed="false">
      <c r="A66" s="33" t="s">
        <v>5245</v>
      </c>
      <c r="B66" s="62"/>
      <c r="C66" s="50"/>
      <c r="D66" s="26" t="s">
        <v>5245</v>
      </c>
      <c r="E66" s="62"/>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row>
    <row r="74" s="17" customFormat="true" ht="15" hidden="false" customHeight="false" outlineLevel="0" collapsed="false">
      <c r="A74" s="33" t="s">
        <v>5251</v>
      </c>
      <c r="B74" s="62" t="n">
        <v>4</v>
      </c>
      <c r="C74" s="50"/>
      <c r="D74" s="26" t="s">
        <v>5251</v>
      </c>
      <c r="E74" s="62"/>
    </row>
    <row r="75" s="17" customFormat="true" ht="15" hidden="false" customHeight="false" outlineLevel="0" collapsed="false">
      <c r="A75" s="33" t="s">
        <v>5252</v>
      </c>
      <c r="B75" s="62" t="n">
        <v>4</v>
      </c>
      <c r="C75" s="50"/>
      <c r="D75" s="26" t="s">
        <v>5252</v>
      </c>
      <c r="E75" s="62"/>
    </row>
    <row r="76" s="17" customFormat="true" ht="15" hidden="false" customHeight="false" outlineLevel="0" collapsed="false">
      <c r="A76" s="33" t="s">
        <v>5253</v>
      </c>
      <c r="B76" s="62" t="n">
        <v>3</v>
      </c>
      <c r="C76" s="50"/>
      <c r="D76" s="26" t="s">
        <v>5253</v>
      </c>
      <c r="E76" s="62"/>
    </row>
    <row r="77" s="17" customFormat="true" ht="15" hidden="false" customHeight="false" outlineLevel="0" collapsed="false">
      <c r="A77" s="33" t="s">
        <v>5254</v>
      </c>
      <c r="B77" s="62" t="n">
        <v>2</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row>
    <row r="84" s="17" customFormat="true" ht="15" hidden="false" customHeight="false" outlineLevel="0" collapsed="false">
      <c r="A84" s="33" t="s">
        <v>5259</v>
      </c>
      <c r="B84" s="62" t="n">
        <v>3</v>
      </c>
      <c r="C84" s="50"/>
      <c r="D84" s="26" t="s">
        <v>5259</v>
      </c>
      <c r="E84" s="62"/>
    </row>
    <row r="85" s="17" customFormat="true" ht="15" hidden="false" customHeight="false" outlineLevel="0" collapsed="false">
      <c r="A85" s="33" t="s">
        <v>5260</v>
      </c>
      <c r="B85" s="62" t="n">
        <v>4</v>
      </c>
      <c r="C85" s="50"/>
      <c r="D85" s="26" t="s">
        <v>5260</v>
      </c>
      <c r="E85" s="62"/>
    </row>
    <row r="86" s="17" customFormat="true" ht="15" hidden="false" customHeight="false" outlineLevel="0" collapsed="false">
      <c r="A86" s="33" t="s">
        <v>5261</v>
      </c>
      <c r="B86" s="62" t="n">
        <v>2</v>
      </c>
      <c r="C86" s="50"/>
      <c r="D86" s="26" t="s">
        <v>5261</v>
      </c>
      <c r="E86" s="62"/>
    </row>
    <row r="87" s="17" customFormat="true" ht="15" hidden="false" customHeight="false" outlineLevel="0" collapsed="false">
      <c r="A87" s="33" t="s">
        <v>5262</v>
      </c>
      <c r="B87" s="62" t="n">
        <v>1</v>
      </c>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2</v>
      </c>
      <c r="E98" s="82"/>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0.06</v>
      </c>
      <c r="E99" s="82"/>
      <c r="F99" s="82" t="s">
        <v>5275</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0.01</v>
      </c>
      <c r="E100" s="82"/>
      <c r="F100" s="82" t="s">
        <v>5275</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0.01</v>
      </c>
      <c r="E101" s="82"/>
      <c r="F101" s="82" t="s">
        <v>5275</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0.1</v>
      </c>
      <c r="E102" s="82"/>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2" t="s">
        <v>5276</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1.1</v>
      </c>
      <c r="E104" s="82"/>
      <c r="F104" s="82" t="s">
        <v>5275</v>
      </c>
      <c r="G104" s="85"/>
      <c r="H104" s="86"/>
    </row>
    <row r="105" customFormat="false" ht="15" hidden="false" customHeight="false" outlineLevel="0" collapsed="false">
      <c r="A105" s="78" t="s">
        <v>2466</v>
      </c>
      <c r="B105" s="79" t="str">
        <f aca="false">IF(A105="NEWCOD",IF(ISBLANK(G105),"renseigner le champ 'Nouveau taxon'",G105),VLOOKUP(A105,'Ref Taxo'!A:B,2,FALSE()))</f>
        <v>Jungermannia exsertifolia</v>
      </c>
      <c r="C105" s="80" t="n">
        <f aca="false">IF(A105="NEWCOD",IF(ISBLANK(H105),"NoCod",H105),VLOOKUP(A105,'Ref Taxo'!A:D,4,FALSE()))</f>
        <v>19821</v>
      </c>
      <c r="D105" s="81" t="n">
        <v>0.01</v>
      </c>
      <c r="E105" s="82"/>
      <c r="F105" s="82" t="s">
        <v>5275</v>
      </c>
      <c r="G105" s="85"/>
      <c r="H105" s="86"/>
    </row>
    <row r="106" customFormat="false" ht="15" hidden="false" customHeight="false" outlineLevel="0" collapsed="false">
      <c r="A106" s="78" t="s">
        <v>4317</v>
      </c>
      <c r="B106" s="79" t="str">
        <f aca="false">IF(A106="NEWCOD",IF(ISBLANK(G106),"renseigner le champ 'Nouveau taxon'",G106),VLOOKUP(A106,'Ref Taxo'!A:B,2,FALSE()))</f>
        <v>Scapania undulata</v>
      </c>
      <c r="C106" s="80" t="n">
        <f aca="false">IF(A106="NEWCOD",IF(ISBLANK(H106),"NoCod",H106),VLOOKUP(A106,'Ref Taxo'!A:D,4,FALSE()))</f>
        <v>1213</v>
      </c>
      <c r="D106" s="81" t="n">
        <v>0.01</v>
      </c>
      <c r="E106" s="82"/>
      <c r="F106" s="82" t="s">
        <v>5275</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2</v>
      </c>
      <c r="E107" s="82"/>
      <c r="F107" s="82" t="s">
        <v>5275</v>
      </c>
      <c r="G107" s="85"/>
      <c r="H107" s="86"/>
    </row>
    <row r="108" customFormat="false" ht="15" hidden="false" customHeight="false" outlineLevel="0" collapsed="false">
      <c r="A108" s="78" t="s">
        <v>1929</v>
      </c>
      <c r="B108" s="79" t="str">
        <f aca="false">IF(A108="NEWCOD",IF(ISBLANK(G108),"renseigner le champ 'Nouveau taxon'",G108),VLOOKUP(A108,'Ref Taxo'!A:B,2,FALSE()))</f>
        <v>Fissidens grandifrons</v>
      </c>
      <c r="C108" s="80" t="n">
        <f aca="false">IF(A108="NEWCOD",IF(ISBLANK(H108),"NoCod",H108),VLOOKUP(A108,'Ref Taxo'!A:D,4,FALSE()))</f>
        <v>19666</v>
      </c>
      <c r="D108" s="81" t="n">
        <v>0.01</v>
      </c>
      <c r="E108" s="82"/>
      <c r="F108" s="82" t="s">
        <v>5275</v>
      </c>
      <c r="G108" s="85"/>
      <c r="H108" s="86"/>
    </row>
    <row r="109" customFormat="false" ht="15" hidden="false" customHeight="false" outlineLevel="0" collapsed="false">
      <c r="A109" s="78" t="s">
        <v>1951</v>
      </c>
      <c r="B109" s="79" t="str">
        <f aca="false">IF(A109="NEWCOD",IF(ISBLANK(G109),"renseigner le champ 'Nouveau taxon'",G109),VLOOKUP(A109,'Ref Taxo'!A:B,2,FALSE()))</f>
        <v>Fissidens rivularis</v>
      </c>
      <c r="C109" s="80" t="n">
        <f aca="false">IF(A109="NEWCOD",IF(ISBLANK(H109),"NoCod",H109),VLOOKUP(A109,'Ref Taxo'!A:D,4,FALSE()))</f>
        <v>19669</v>
      </c>
      <c r="D109" s="81" t="n">
        <v>1.2</v>
      </c>
      <c r="E109" s="82"/>
      <c r="F109" s="82" t="s">
        <v>5275</v>
      </c>
      <c r="G109" s="85"/>
      <c r="H109" s="86"/>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0.04</v>
      </c>
      <c r="E110" s="82"/>
      <c r="F110" s="82" t="s">
        <v>5275</v>
      </c>
      <c r="G110" s="85"/>
      <c r="H110" s="86"/>
    </row>
    <row r="111" customFormat="false" ht="15" hidden="false" customHeight="false" outlineLevel="0" collapsed="false">
      <c r="A111" s="78" t="s">
        <v>2246</v>
      </c>
      <c r="B111" s="79" t="str">
        <f aca="false">IF(A111="NEWCOD",IF(ISBLANK(G111),"renseigner le champ 'Nouveau taxon'",G111),VLOOKUP(A111,'Ref Taxo'!A:B,2,FALSE()))</f>
        <v>Hygroamblystegium fluviatile</v>
      </c>
      <c r="C111" s="80" t="n">
        <f aca="false">IF(A111="NEWCOD",IF(ISBLANK(H111),"NoCod",H111),VLOOKUP(A111,'Ref Taxo'!A:D,4,FALSE()))</f>
        <v>1237</v>
      </c>
      <c r="D111" s="81" t="n">
        <v>1.2</v>
      </c>
      <c r="E111" s="82"/>
      <c r="F111" s="82" t="s">
        <v>5275</v>
      </c>
      <c r="G111" s="85"/>
      <c r="H111" s="86"/>
    </row>
    <row r="112" customFormat="false" ht="15" hidden="false" customHeight="false" outlineLevel="0" collapsed="false">
      <c r="A112" s="78" t="s">
        <v>3512</v>
      </c>
      <c r="B112" s="79" t="str">
        <f aca="false">IF(A112="NEWCOD",IF(ISBLANK(G112),"renseigner le champ 'Nouveau taxon'",G112),VLOOKUP(A112,'Ref Taxo'!A:B,2,FALSE()))</f>
        <v>Plagiomnium rostratum</v>
      </c>
      <c r="C112" s="80" t="n">
        <f aca="false">IF(A112="NEWCOD",IF(ISBLANK(H112),"NoCod",H112),VLOOKUP(A112,'Ref Taxo'!A:D,4,FALSE()))</f>
        <v>19919</v>
      </c>
      <c r="D112" s="81" t="n">
        <v>0.01</v>
      </c>
      <c r="E112" s="82"/>
      <c r="F112" s="82" t="s">
        <v>5275</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1.5</v>
      </c>
      <c r="E113" s="82"/>
      <c r="F113" s="82" t="s">
        <v>5275</v>
      </c>
      <c r="G113" s="85"/>
      <c r="H113" s="86"/>
    </row>
    <row r="114" customFormat="false" ht="15" hidden="false" customHeight="false" outlineLevel="0" collapsed="false">
      <c r="A114" s="78" t="s">
        <v>4837</v>
      </c>
      <c r="B114" s="79" t="str">
        <f aca="false">IF(A114="NEWCOD",IF(ISBLANK(G114),"renseigner le champ 'Nouveau taxon'",G114),VLOOKUP(A114,'Ref Taxo'!A:B,2,FALSE()))</f>
        <v>Thamnobryum alopecurum</v>
      </c>
      <c r="C114" s="80" t="n">
        <f aca="false">IF(A114="NEWCOD",IF(ISBLANK(H114),"NoCod",H114),VLOOKUP(A114,'Ref Taxo'!A:D,4,FALSE()))</f>
        <v>1344</v>
      </c>
      <c r="D114" s="81" t="n">
        <v>0.05</v>
      </c>
      <c r="E114" s="82"/>
      <c r="F114" s="82" t="s">
        <v>5275</v>
      </c>
      <c r="G114" s="85"/>
      <c r="H114" s="86"/>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t="n">
        <v>0.01</v>
      </c>
      <c r="E115" s="82"/>
      <c r="F115" s="82" t="s">
        <v>5276</v>
      </c>
      <c r="G115" s="85"/>
      <c r="H115" s="86"/>
    </row>
    <row r="116" customFormat="false" ht="15" hidden="false" customHeight="false" outlineLevel="0" collapsed="false">
      <c r="A116" s="78" t="s">
        <v>3990</v>
      </c>
      <c r="B116" s="79" t="str">
        <f aca="false">IF(A116="NEWCOD",IF(ISBLANK(G116),"renseigner le champ 'Nouveau taxon'",G116),VLOOKUP(A116,'Ref Taxo'!A:B,2,FALSE()))</f>
        <v>Ranunculus repens</v>
      </c>
      <c r="C116" s="80" t="n">
        <f aca="false">IF(A116="NEWCOD",IF(ISBLANK(H116),"NoCod",H116),VLOOKUP(A116,'Ref Taxo'!A:D,4,FALSE()))</f>
        <v>1910</v>
      </c>
      <c r="D116" s="81" t="n">
        <v>0.01</v>
      </c>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2019-12-03T10:54:37Z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