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2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<sst xmlns="http://schemas.openxmlformats.org/spreadsheetml/2006/main" count="6484" uniqueCount="5304">
  <si>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</si>
  <si>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</si>
  <si>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</si>
  <si>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</si>
  <si>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</si>
  <si>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</si>
  <si>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</si>
  <si>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</si>
  <si>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</si>
  <si>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</si>
  <si>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</si>
  <si>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</si>
  <si>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</si>
  <si>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</si>
  <si>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</si>
  <si>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</si>
  <si>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</si>
  <si>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</si>
  <si>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</si>
  <si>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</si>
  <si>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</si>
  <si>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</si>
  <si>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</si>
  <si>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</si>
  <si>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</si>
  <si>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</si>
  <si>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</si>
  <si>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</si>
  <si>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</si>
  <si>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</si>
  <si>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</si>
  <si>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</si>
  <si>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</si>
  <si>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</si>
  <si>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</si>
  <si>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</si>
  <si>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</si>
  <si>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</si>
  <si>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</si>
  <si>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</si>
  <si>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</si>
  <si>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</si>
  <si>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</si>
  <si>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</si>
  <si>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</si>
  <si>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</si>
  <si>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</si>
  <si>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</si>
  <si>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</si>
  <si>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</si>
  <si>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</si>
  <si>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</si>
  <si>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</si>
  <si>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</si>
  <si>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</si>
  <si>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</si>
  <si>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</si>
  <si>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</si>
  <si>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</si>
  <si>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</si>
  <si>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</si>
  <si>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</si>
  <si>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</si>
  <si>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</si>
  <si>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</si>
  <si>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</si>
  <si>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</si>
  <si>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</si>
  <si>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</si>
  <si>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</si>
  <si>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</si>
  <si>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</si>
  <si>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</si>
  <si>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</si>
  <si>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</si>
  <si>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</si>
  <si>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</si>
  <si>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</si>
  <si>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</si>
  <si>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</si>
  <si>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</si>
  <si>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</si>
  <si>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</si>
  <si>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</si>
  <si>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</si>
  <si>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</si>
  <si>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</si>
  <si>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</si>
  <si>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</si>
  <si>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</si>
  <si>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</si>
  <si>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</si>
  <si>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</si>
  <si>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</si>
  <si>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</si>
  <si>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</si>
  <si>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</si>
  <si>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</si>
  <si>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</si>
  <si>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</si>
  <si>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</si>
  <si>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</si>
  <si>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</si>
  <si>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</si>
  <si>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</si>
  <si>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</si>
  <si>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</si>
  <si>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</si>
  <si>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</si>
  <si>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</si>
  <si>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</si>
  <si>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</si>
  <si>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</si>
  <si>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</si>
  <si>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</si>
  <si>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</si>
  <si>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</si>
  <si>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</si>
  <si>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</si>
  <si>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</si>
  <si>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</si>
  <si>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</si>
  <si>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</si>
  <si>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</si>
  <si>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</si>
  <si>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</si>
  <si>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</si>
  <si>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</si>
  <si>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</si>
  <si>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</si>
  <si>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</si>
  <si>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</si>
  <si>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</si>
  <si>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</si>
  <si>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</si>
  <si>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</si>
  <si>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</si>
  <si>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</si>
  <si>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</si>
  <si>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</si>
  <si>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</si>
  <si>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</si>
  <si>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</si>
  <si>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</si>
  <si>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</si>
  <si>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</si>
  <si>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</si>
  <si>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</si>
  <si>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</si>
  <si>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</si>
  <si>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</si>
  <si>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</si>
  <si>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</si>
  <si>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</si>
  <si>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</si>
  <si>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</si>
  <si>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</si>
  <si>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</si>
  <si>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</si>
  <si>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</si>
  <si>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</si>
  <si>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</si>
  <si>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</si>
  <si>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</si>
  <si>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</si>
  <si>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</si>
  <si>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</si>
  <si>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</si>
  <si>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</si>
  <si>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</si>
  <si>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</si>
  <si>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</si>
  <si>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</si>
  <si>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</si>
  <si>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</si>
  <si>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</si>
  <si>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</si>
  <si>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</si>
  <si>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</si>
  <si>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</si>
  <si>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</si>
  <si>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</si>
  <si>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</si>
  <si>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</si>
  <si>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</si>
  <si>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</si>
  <si>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</si>
  <si>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</si>
  <si>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</si>
  <si>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</si>
  <si>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</si>
  <si>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</si>
  <si>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</si>
  <si>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</si>
  <si>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</si>
  <si>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</si>
  <si>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</si>
  <si>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</si>
  <si>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</si>
  <si>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</si>
  <si>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</si>
  <si>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</si>
  <si>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</si>
  <si>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</si>
  <si>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</si>
  <si>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</si>
  <si>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</si>
  <si>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</si>
  <si>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</si>
  <si>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</si>
  <si>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</si>
  <si>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</si>
  <si>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</si>
  <si>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</si>
  <si>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</si>
  <si>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</si>
  <si>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</si>
  <si>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</si>
  <si>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</si>
  <si>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</si>
  <si>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</si>
  <si>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</si>
  <si>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</si>
  <si>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</si>
  <si>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</si>
  <si>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</si>
  <si>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</si>
  <si>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</si>
  <si>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</si>
  <si>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</si>
  <si>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</si>
  <si>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</si>
  <si>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</si>
  <si>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</si>
  <si>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</si>
  <si>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</si>
  <si>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</si>
  <si>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</si>
  <si>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</si>
  <si>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</si>
  <si>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</si>
  <si>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</si>
  <si>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</si>
  <si>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</si>
  <si>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</si>
  <si>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</si>
  <si>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</si>
  <si>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</si>
  <si>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</si>
  <si>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</si>
  <si>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</si>
  <si>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</si>
  <si>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</si>
  <si>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</si>
  <si>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</si>
  <si>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</si>
  <si>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</si>
  <si>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</si>
  <si>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</si>
  <si>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</si>
  <si>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</si>
  <si>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</si>
  <si>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</si>
  <si>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</si>
  <si>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</si>
  <si>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</si>
  <si>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</si>
  <si>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</si>
  <si>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</si>
  <si>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</si>
  <si>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</si>
  <si>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</si>
  <si>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</si>
  <si>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</si>
  <si>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</si>
  <si>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</si>
  <si>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</si>
  <si>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</si>
  <si>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</si>
  <si>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</si>
  <si>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</si>
  <si>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</si>
  <si>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</si>
  <si>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</si>
  <si>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</si>
  <si>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</si>
  <si>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</si>
  <si>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</si>
  <si>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</si>
  <si>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</si>
  <si>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</si>
  <si>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</si>
  <si>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</si>
  <si>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</si>
  <si>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</si>
  <si>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</si>
  <si>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</si>
  <si>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</si>
  <si>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</si>
  <si>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</si>
  <si>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</si>
  <si>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</si>
  <si>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</si>
  <si>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</si>
  <si>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</si>
  <si>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</si>
  <si>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</si>
  <si>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</si>
  <si>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</si>
  <si>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</si>
  <si>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</si>
  <si>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</si>
  <si>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</si>
  <si>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</si>
  <si>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</si>
  <si>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</si>
  <si>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</si>
  <si>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</si>
  <si>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</si>
  <si>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</si>
  <si>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</si>
  <si>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</si>
  <si>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</si>
  <si>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</si>
  <si>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</si>
  <si>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</si>
  <si>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</si>
  <si>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</si>
  <si>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</si>
  <si>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</si>
  <si>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</si>
  <si>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</si>
  <si>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</si>
  <si>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</si>
  <si>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</si>
  <si>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</si>
  <si>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</si>
  <si>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</si>
  <si>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</si>
  <si>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</si>
  <si>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</si>
  <si>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</si>
  <si>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</si>
  <si>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</si>
  <si>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</si>
  <si>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</si>
  <si>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</si>
  <si>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</si>
  <si>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</si>
  <si>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</si>
  <si>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</si>
  <si>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</si>
  <si>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</si>
  <si>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</si>
  <si>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</si>
  <si>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</si>
  <si>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</si>
  <si>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</si>
  <si>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</si>
  <si>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</si>
  <si>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</si>
  <si>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</si>
  <si>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</si>
  <si>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</si>
  <si>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</si>
  <si>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</si>
  <si>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</si>
  <si>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</si>
  <si>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</si>
  <si>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</si>
  <si>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</si>
  <si>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</si>
  <si>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</si>
  <si>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</si>
  <si>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</si>
  <si>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</si>
  <si>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</si>
  <si>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</si>
  <si>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</si>
  <si>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</si>
  <si>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</si>
  <si>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</si>
  <si>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</si>
  <si>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</si>
  <si>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</si>
  <si>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</si>
  <si>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</si>
  <si>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</si>
  <si>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</si>
  <si>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</si>
  <si>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</si>
  <si>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</si>
  <si>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</si>
  <si>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</si>
  <si>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</si>
  <si>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</si>
  <si>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</si>
  <si>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</si>
  <si>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</si>
  <si>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</si>
  <si>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</si>
  <si>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</si>
  <si>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</si>
  <si>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</si>
  <si>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</si>
  <si>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</si>
  <si>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</si>
  <si>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</si>
  <si>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</si>
  <si>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</si>
  <si>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</si>
  <si>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</si>
  <si>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</si>
  <si>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</si>
  <si>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</si>
  <si>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</si>
  <si>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</si>
  <si>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</si>
  <si>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</si>
  <si>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</si>
  <si>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</si>
  <si>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</si>
  <si>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</si>
  <si>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</si>
  <si>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</si>
  <si>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</si>
  <si>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</si>
  <si>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</si>
  <si>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</si>
  <si>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</si>
  <si>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</si>
  <si>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</si>
  <si>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</si>
  <si>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</si>
  <si>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</si>
  <si>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</si>
  <si>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</si>
  <si>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</si>
  <si>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</si>
  <si>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</si>
  <si>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</si>
  <si>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</si>
  <si>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</si>
  <si>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</si>
  <si>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</si>
  <si>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</si>
  <si>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</si>
  <si>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</si>
  <si>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</si>
  <si>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</si>
  <si>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</si>
  <si>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</si>
  <si>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</si>
  <si>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</si>
  <si>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</si>
  <si>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</si>
  <si>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</si>
  <si>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</si>
  <si>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</si>
  <si>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</si>
  <si>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</si>
  <si>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</si>
  <si>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</si>
  <si>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</si>
  <si>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</si>
  <si>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</si>
  <si>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</si>
  <si>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</si>
  <si>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</si>
  <si>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</si>
  <si>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</si>
  <si>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</si>
  <si>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</si>
  <si>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</si>
  <si>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</si>
  <si>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</si>
  <si>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</si>
  <si>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</si>
  <si>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</si>
  <si>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</si>
  <si>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</si>
  <si>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</si>
  <si>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</si>
  <si>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</si>
  <si>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</si>
  <si>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</si>
  <si>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</si>
  <si>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</si>
  <si>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</si>
  <si>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</si>
  <si>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</si>
  <si>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</si>
  <si>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</si>
  <si>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</si>
  <si>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</si>
  <si>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</si>
  <si>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</si>
  <si>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</si>
  <si>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</si>
  <si>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</si>
  <si>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</si>
  <si>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</si>
  <si>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</si>
  <si>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</si>
  <si>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</si>
  <si>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</si>
  <si>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</si>
  <si>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</si>
  <si>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</si>
  <si>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</si>
  <si>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</si>
  <si>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</si>
  <si>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</si>
  <si>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</si>
  <si>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</si>
  <si>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</si>
  <si>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</si>
  <si>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</si>
  <si>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</si>
  <si>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</si>
  <si>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</si>
  <si>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</si>
  <si>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</si>
  <si>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</si>
  <si>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</si>
  <si>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</si>
  <si>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</si>
  <si>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</si>
  <si>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</si>
  <si>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</si>
  <si>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</si>
  <si>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</si>
  <si>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</si>
  <si>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</si>
  <si>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</si>
  <si>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</si>
  <si>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</si>
  <si>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</si>
  <si>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</si>
  <si>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</si>
  <si>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</si>
  <si>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</si>
  <si>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</si>
  <si>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</si>
  <si>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</si>
  <si>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</si>
  <si>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</si>
  <si>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</si>
  <si>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</si>
  <si>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</si>
  <si>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</si>
  <si>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</si>
  <si>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</si>
  <si>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</si>
  <si>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</si>
  <si>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</si>
  <si>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</si>
  <si>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</si>
  <si>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</si>
  <si>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</si>
  <si>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</si>
  <si>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</si>
  <si>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</si>
  <si>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</si>
  <si>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</si>
  <si>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</si>
  <si>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</si>
  <si>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</si>
  <si>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</si>
  <si>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</si>
  <si>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</si>
  <si>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</si>
  <si>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</si>
  <si>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</si>
  <si>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</si>
  <si>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</si>
  <si>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</si>
  <si>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</si>
  <si>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</si>
  <si>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</si>
  <si>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</si>
  <si>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</si>
  <si>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</si>
  <si>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</si>
  <si>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</si>
  <si>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</si>
  <si>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</si>
  <si>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</si>
  <si>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</si>
  <si>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</si>
  <si>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</si>
  <si>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</si>
  <si>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</si>
  <si>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</si>
  <si>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</si>
  <si>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</si>
  <si>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</si>
  <si>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</si>
  <si>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</si>
  <si>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</si>
  <si>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</si>
  <si>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</si>
  <si>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</si>
  <si>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</si>
  <si>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</si>
  <si>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</si>
  <si>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</si>
  <si>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</si>
  <si>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</si>
  <si>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</si>
  <si>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</si>
  <si>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</si>
  <si>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</si>
  <si>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</si>
  <si>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</si>
  <si>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</si>
  <si>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</si>
  <si>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</si>
  <si>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</si>
  <si>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</si>
  <si>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</si>
  <si>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</si>
  <si>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</si>
  <si>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</si>
  <si>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</si>
  <si>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</si>
  <si>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</si>
  <si>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</si>
  <si>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</si>
  <si>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</si>
  <si>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</si>
  <si>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</si>
  <si>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</si>
  <si>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</si>
  <si>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</si>
  <si>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</si>
  <si>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</si>
  <si>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</si>
  <si>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</si>
  <si>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</si>
  <si>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</si>
  <si>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</si>
  <si>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</si>
  <si>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</si>
  <si>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</si>
  <si>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</si>
  <si>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</si>
  <si>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</si>
  <si>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</si>
  <si>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</si>
  <si>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</si>
  <si>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</si>
  <si>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</si>
  <si>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</si>
  <si>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</si>
  <si>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</si>
  <si>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</si>
  <si>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</si>
  <si>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</si>
  <si>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</si>
  <si>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</si>
  <si>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</si>
  <si>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</si>
  <si>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</si>
  <si>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</si>
  <si>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</si>
  <si>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</si>
  <si>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</si>
  <si>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</si>
  <si>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</si>
  <si>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</si>
  <si>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</si>
  <si>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</si>
  <si>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</si>
  <si>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</si>
  <si>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</si>
  <si>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</si>
  <si>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</si>
  <si>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</si>
  <si>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</si>
  <si>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</si>
  <si>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</si>
  <si>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</si>
  <si>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</si>
  <si>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</si>
  <si>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</si>
  <si>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</si>
  <si>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</si>
  <si>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</si>
  <si>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</si>
  <si>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</si>
  <si>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</si>
  <si>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</si>
  <si>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</si>
  <si>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</si>
  <si>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</si>
  <si>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</si>
  <si>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</si>
  <si>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</si>
  <si>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</si>
  <si>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</si>
  <si>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</si>
  <si>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</si>
  <si>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</si>
  <si>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</si>
  <si>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</si>
  <si>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</si>
  <si>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</si>
  <si>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</si>
  <si>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</si>
  <si>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</si>
  <si>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</si>
  <si>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</si>
  <si>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</si>
  <si>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</si>
  <si>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</si>
  <si>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</si>
  <si>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</si>
  <si>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</si>
  <si>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</si>
  <si>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</si>
  <si>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</si>
  <si>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</si>
  <si>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</si>
  <si>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</si>
  <si>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</si>
  <si>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</si>
  <si>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</si>
  <si>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</si>
  <si>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</si>
  <si>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</si>
  <si>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</si>
  <si>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</si>
  <si>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</si>
  <si>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</si>
  <si>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</si>
  <si>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</si>
  <si>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</si>
  <si>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</si>
  <si>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</si>
  <si>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</si>
  <si>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</si>
  <si>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</si>
  <si>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</si>
  <si>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</si>
  <si>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</si>
  <si>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</si>
  <si>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</si>
  <si>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</si>
  <si>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</si>
  <si>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</si>
  <si>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</si>
  <si>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</si>
  <si>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</si>
  <si>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</si>
  <si>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</si>
  <si>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</si>
  <si>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</si>
  <si>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</si>
  <si>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</si>
  <si>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</si>
  <si>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</si>
  <si>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</si>
  <si>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</si>
  <si>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</si>
  <si>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</si>
  <si>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</si>
  <si>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</si>
  <si>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</si>
  <si>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</si>
  <si>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</si>
  <si>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</si>
  <si>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</si>
  <si>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</si>
  <si>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</si>
  <si>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</si>
  <si>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</si>
  <si>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</si>
  <si>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</si>
  <si>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</si>
  <si>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</si>
  <si>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</si>
  <si>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</si>
  <si>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</si>
  <si>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</si>
  <si>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</si>
  <si>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</si>
  <si>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</si>
  <si>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</si>
  <si>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</si>
  <si>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</si>
  <si>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</si>
  <si>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</si>
  <si>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</si>
  <si>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</si>
  <si>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</si>
  <si>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</si>
  <si>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</si>
  <si>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</si>
  <si>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</si>
  <si>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</si>
  <si>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</si>
  <si>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</si>
  <si>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</si>
  <si>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</si>
  <si>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</si>
  <si>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</si>
  <si>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</si>
  <si>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</si>
  <si>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</si>
  <si>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</si>
  <si>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</si>
  <si>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</si>
  <si>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</si>
  <si>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</si>
  <si>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</si>
  <si>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</si>
  <si>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</si>
  <si>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</si>
  <si>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</si>
  <si>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</si>
  <si>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</si>
  <si>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</si>
  <si>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</si>
  <si>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</si>
  <si>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</si>
  <si>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</si>
  <si>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</si>
  <si>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</si>
  <si>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</si>
  <si>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</si>
  <si>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</si>
  <si>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</si>
  <si>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</si>
  <si>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</si>
  <si>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</si>
  <si>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</si>
  <si>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</si>
  <si>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</si>
  <si>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</si>
  <si>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</si>
  <si>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</si>
  <si>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</si>
  <si>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</si>
  <si>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</si>
  <si>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</si>
  <si>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</si>
  <si>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</si>
  <si>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</si>
  <si>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</si>
  <si>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</si>
  <si>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</si>
  <si>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</si>
  <si>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</si>
  <si>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</si>
  <si>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</si>
  <si>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</si>
  <si>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</si>
  <si>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</si>
  <si>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</si>
  <si>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</si>
  <si>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</si>
  <si>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</si>
  <si>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</si>
  <si>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</si>
  <si>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</si>
  <si>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</si>
  <si>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</si>
  <si>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</si>
  <si>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</si>
  <si>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</si>
  <si>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</si>
  <si>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</si>
  <si>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</si>
  <si>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</si>
  <si>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</si>
  <si>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</si>
  <si>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</si>
  <si>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</si>
  <si>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</si>
  <si>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</si>
  <si>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</si>
  <si>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</si>
  <si>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</si>
  <si>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</si>
  <si>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</si>
  <si>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</si>
  <si>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</si>
  <si>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</si>
  <si>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</si>
  <si>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</si>
  <si>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</si>
  <si>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</si>
  <si>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</si>
  <si>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</si>
  <si>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</si>
  <si>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</si>
  <si>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</si>
  <si>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</si>
  <si>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</si>
  <si>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</si>
  <si>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</si>
  <si>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</si>
  <si>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</si>
  <si>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</si>
  <si>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</si>
  <si>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</si>
  <si>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</si>
  <si>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</si>
  <si>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</si>
  <si>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</si>
  <si>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</si>
  <si>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</si>
  <si>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</si>
  <si>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</si>
  <si>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</si>
  <si>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</si>
  <si>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</si>
  <si>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</si>
  <si>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</si>
  <si>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</si>
  <si>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</si>
  <si>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</si>
  <si>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</si>
  <si>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</si>
  <si>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</si>
  <si>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</si>
  <si>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</si>
  <si>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</si>
  <si>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</si>
  <si>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</si>
  <si>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</si>
  <si>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</si>
  <si>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</si>
  <si>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</si>
  <si>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</si>
  <si>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</si>
  <si>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</si>
  <si>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</si>
  <si>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</si>
  <si>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</si>
  <si>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</si>
  <si>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</si>
  <si>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</si>
  <si>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</si>
  <si>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</si>
  <si>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</si>
  <si>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</si>
  <si>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</si>
  <si>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</si>
  <si>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</si>
  <si>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</si>
  <si>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</si>
  <si>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</si>
  <si>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</si>
  <si>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</si>
  <si>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</si>
  <si>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</si>
  <si>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</si>
  <si>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</si>
  <si>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</si>
  <si>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</si>
  <si>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</si>
  <si>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</si>
  <si>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</si>
  <si>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</si>
  <si>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</si>
  <si>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</si>
  <si>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</si>
  <si>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</si>
  <si>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</si>
  <si>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</si>
  <si>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</si>
  <si>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</si>
  <si>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</si>
  <si>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</si>
  <si>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</si>
  <si>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</si>
  <si>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</si>
  <si>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</si>
  <si>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</si>
  <si>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</si>
  <si>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</si>
  <si>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</si>
  <si>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</si>
  <si>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</si>
  <si>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</si>
  <si>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</si>
  <si>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</si>
  <si>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</si>
  <si>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</si>
  <si>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</si>
  <si>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</si>
  <si>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</si>
  <si>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</si>
  <si>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</si>
  <si>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</si>
  <si>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</si>
  <si>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</si>
  <si>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</si>
  <si>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</si>
  <si>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</si>
  <si>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</si>
  <si>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</si>
  <si>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</si>
  <si>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</si>
  <si>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</si>
  <si>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</si>
  <si>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</si>
  <si>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</si>
  <si>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</si>
  <si>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</si>
  <si>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</si>
  <si>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</si>
  <si>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</si>
  <si>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</si>
  <si>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</si>
  <si>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</si>
  <si>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</si>
  <si>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</si>
  <si>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</si>
  <si>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</si>
  <si>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</si>
  <si>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</si>
  <si>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</si>
  <si>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</si>
  <si>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</si>
  <si>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</si>
  <si>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</si>
  <si>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</si>
  <si>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</si>
  <si>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</si>
  <si>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</si>
  <si>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</si>
  <si>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</si>
  <si>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</si>
  <si>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</si>
  <si>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</si>
  <si>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</si>
  <si>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</si>
  <si>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</si>
  <si>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</si>
  <si>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</si>
  <si>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</si>
  <si>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</si>
  <si>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</si>
  <si>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</si>
  <si>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</si>
  <si>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</si>
  <si>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</si>
  <si>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</si>
  <si>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</si>
  <si>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</si>
  <si>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</si>
  <si>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</si>
  <si>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</si>
  <si>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</si>
  <si>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</si>
  <si>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</si>
  <si>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</si>
  <si>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</si>
  <si>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</si>
  <si>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</si>
  <si>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</si>
  <si>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</si>
  <si>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</si>
  <si>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</si>
  <si>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</si>
  <si>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</si>
  <si>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</si>
  <si>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</si>
  <si>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</si>
  <si>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</si>
  <si>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</si>
  <si>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</si>
  <si>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</si>
  <si>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</si>
  <si>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</si>
  <si>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</si>
  <si>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</si>
  <si>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</si>
  <si>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</si>
  <si>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</si>
  <si>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</si>
  <si>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</si>
  <si>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</si>
  <si>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</si>
  <si>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</si>
  <si>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</si>
  <si>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</si>
  <si>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</si>
  <si>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</si>
  <si>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</si>
  <si>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</si>
  <si>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</si>
  <si>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</si>
  <si>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</si>
  <si>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</si>
  <si>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</si>
  <si>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</si>
  <si>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</si>
  <si>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</si>
  <si>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</si>
  <si>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</si>
  <si>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</si>
  <si>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</si>
  <si>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</si>
  <si>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</si>
  <si>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</si>
  <si>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</si>
  <si>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</si>
  <si>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</si>
  <si>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</si>
  <si>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</si>
  <si>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</si>
  <si>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</si>
  <si>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</si>
  <si>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</si>
  <si>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</si>
  <si>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</si>
  <si>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</si>
  <si>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</si>
  <si>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</si>
  <si>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</si>
  <si>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</si>
  <si>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</si>
  <si>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</si>
  <si>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</si>
  <si>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</si>
  <si>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</si>
  <si>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</si>
  <si>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</si>
  <si>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</si>
  <si>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</si>
  <si>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</si>
  <si>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</si>
  <si>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</si>
  <si>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</si>
  <si>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</si>
  <si>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</si>
  <si>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</si>
  <si>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</si>
  <si>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</si>
  <si>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</si>
  <si>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</si>
  <si>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</si>
  <si>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</si>
  <si>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</si>
  <si>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</si>
  <si>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</si>
  <si>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</si>
  <si>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</si>
  <si>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</si>
  <si>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</si>
  <si>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</si>
  <si>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</si>
  <si>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</si>
  <si>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</si>
  <si>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</si>
  <si>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</si>
  <si>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</si>
  <si>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</si>
  <si>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</si>
  <si>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</si>
  <si>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</si>
  <si>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</si>
  <si>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</si>
  <si>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</si>
  <si>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</si>
  <si>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</si>
  <si>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</si>
  <si>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</si>
  <si>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</si>
  <si>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</si>
  <si>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</si>
  <si>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</si>
  <si>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</si>
  <si>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</si>
  <si>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</si>
  <si>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</si>
  <si>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</si>
  <si>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</si>
  <si>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</si>
  <si>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</si>
  <si>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</si>
  <si>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</si>
  <si>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</si>
  <si>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</si>
  <si>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</si>
  <si>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</si>
  <si>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</si>
  <si>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</si>
  <si>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</si>
  <si>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</si>
  <si>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</si>
  <si>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</si>
  <si>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</si>
  <si>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</si>
  <si>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</si>
  <si>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</si>
  <si>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</si>
  <si>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</si>
  <si>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</si>
  <si>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</si>
  <si>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</si>
  <si>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</si>
  <si>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</si>
  <si>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</si>
  <si>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</si>
  <si>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</si>
  <si>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</si>
  <si>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</si>
  <si>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</si>
  <si>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</si>
  <si>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</si>
  <si>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</si>
  <si>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</si>
  <si>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</si>
  <si>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</si>
  <si>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</si>
  <si>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</si>
  <si>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</si>
  <si>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</si>
  <si>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</si>
  <si>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</si>
  <si>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</si>
  <si>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</si>
  <si>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</si>
  <si>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</si>
  <si>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</si>
  <si>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</si>
  <si>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</si>
  <si>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</si>
  <si>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</si>
  <si>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</si>
  <si>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</si>
  <si>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</si>
  <si>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</si>
  <si>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</si>
  <si>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</si>
  <si>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</si>
  <si>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</si>
  <si>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</si>
  <si>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</si>
  <si>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</si>
  <si>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</si>
  <si>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</si>
  <si>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</si>
  <si>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</si>
  <si>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</si>
  <si>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</si>
  <si>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</si>
  <si>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</si>
  <si>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</si>
  <si>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</si>
  <si>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</si>
  <si>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</si>
  <si>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</si>
  <si>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</si>
  <si>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</si>
  <si>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</si>
  <si>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</si>
  <si>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</si>
  <si>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</si>
  <si>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</si>
  <si>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</si>
  <si>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</si>
  <si>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</si>
  <si>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</si>
  <si>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</si>
  <si>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</si>
  <si>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</si>
  <si>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</si>
  <si>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</si>
  <si>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</si>
  <si>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</si>
  <si>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</si>
  <si>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</si>
  <si>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</si>
  <si>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</si>
  <si>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</si>
  <si>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</si>
  <si>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</si>
  <si>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</si>
  <si>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</si>
  <si>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</si>
  <si>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</si>
  <si>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</si>
  <si>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</si>
  <si>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</si>
  <si>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</si>
  <si>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</si>
  <si>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</si>
  <si>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</si>
  <si>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</si>
  <si>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</si>
  <si>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</si>
  <si>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</si>
  <si>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</si>
  <si>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</si>
  <si>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</si>
  <si>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</si>
  <si>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</si>
  <si>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</si>
  <si>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</si>
  <si>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</si>
  <si>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</si>
  <si>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</si>
  <si>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</si>
  <si>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</si>
  <si>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</si>
  <si>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</si>
  <si>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</si>
  <si>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</si>
  <si>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</si>
  <si>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</si>
  <si>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</si>
  <si>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</si>
  <si>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</si>
  <si>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</si>
  <si>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</si>
  <si>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</si>
  <si>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</si>
  <si>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</si>
  <si>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</si>
  <si>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</si>
  <si>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</si>
  <si>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</si>
  <si>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</si>
  <si>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</si>
  <si>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</si>
  <si>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</si>
  <si>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</si>
  <si>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</si>
  <si>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</si>
  <si>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</si>
  <si>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</si>
  <si>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</si>
  <si>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</si>
  <si>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</si>
  <si>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</si>
  <si>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</si>
  <si>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</si>
  <si>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</si>
  <si>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</si>
  <si>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</si>
  <si>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</si>
  <si>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</si>
  <si>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</si>
  <si>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</si>
  <si>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</si>
  <si>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</si>
  <si>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</si>
  <si>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</si>
  <si>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</si>
  <si>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</si>
  <si>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</si>
  <si>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</si>
  <si>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</si>
  <si>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</si>
  <si>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</si>
  <si>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</si>
  <si>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</si>
  <si>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</si>
  <si>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</si>
  <si>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</si>
  <si>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</si>
  <si>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</si>
  <si>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</si>
  <si>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</si>
  <si>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</si>
  <si>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</si>
  <si>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</si>
  <si>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</si>
  <si>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</si>
  <si>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</si>
  <si>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</si>
  <si>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</si>
  <si>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</si>
  <si>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</si>
  <si>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</si>
  <si>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</si>
  <si>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</si>
  <si>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</si>
  <si>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</si>
  <si>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</si>
  <si>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</si>
  <si>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</si>
  <si>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</si>
  <si>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</si>
  <si>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</si>
  <si>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</si>
  <si>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</si>
  <si>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</si>
  <si>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</si>
  <si>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</si>
  <si>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</si>
  <si>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</si>
  <si>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</si>
  <si>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</si>
  <si>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</si>
  <si>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</si>
  <si>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</si>
  <si>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</si>
  <si>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</si>
  <si>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</si>
  <si>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</si>
  <si>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</si>
  <si>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</si>
  <si>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</si>
  <si>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</si>
  <si>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</si>
  <si>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</si>
  <si>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</si>
  <si>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</si>
  <si>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</si>
  <si>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</si>
  <si>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</si>
  <si>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</si>
  <si>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</si>
  <si>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</si>
  <si>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</si>
  <si>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</si>
  <si>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</si>
  <si>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</si>
  <si>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</si>
  <si>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</si>
  <si>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</si>
  <si>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</si>
  <si>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</si>
  <si>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</si>
  <si>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</si>
  <si>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</si>
  <si>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</si>
  <si>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</si>
  <si>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</si>
  <si>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</si>
  <si>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</si>
  <si>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</si>
  <si>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</si>
  <si>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</si>
  <si>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</si>
  <si>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</si>
  <si>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</si>
  <si>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</si>
  <si>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</si>
  <si>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</si>
  <si>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</si>
  <si>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</si>
  <si>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</si>
  <si>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</si>
  <si>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</si>
  <si>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</si>
  <si>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</si>
  <si>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</si>
  <si>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</si>
  <si>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</si>
  <si>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</si>
  <si>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</si>
  <si>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</si>
  <si>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</si>
  <si>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</si>
  <si>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</si>
  <si>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</si>
  <si>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</si>
  <si>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</si>
  <si>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</si>
  <si>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</si>
  <si>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</si>
  <si>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</si>
  <si>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</si>
  <si>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</si>
  <si>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</si>
  <si>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</si>
  <si>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</si>
  <si>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</si>
  <si>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</si>
  <si>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</si>
  <si>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</si>
  <si>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</si>
  <si>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</si>
  <si>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</si>
  <si>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</si>
  <si>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</si>
  <si>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</si>
  <si>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</si>
  <si>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</si>
  <si>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</si>
  <si>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</si>
  <si>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</si>
  <si>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</si>
  <si>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</si>
  <si>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</si>
  <si>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</si>
  <si>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</si>
  <si>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</si>
  <si>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</si>
  <si>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</si>
  <si>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</si>
  <si>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</si>
  <si>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</si>
  <si>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</si>
  <si>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</si>
  <si>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</si>
  <si>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</si>
  <si>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</si>
  <si>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</si>
  <si>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</si>
  <si>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</si>
  <si>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</si>
  <si>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</si>
  <si>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</si>
  <si>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</si>
  <si>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</si>
  <si>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</si>
  <si>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</si>
  <si>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</si>
  <si>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</si>
  <si>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</si>
  <si>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</si>
  <si>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</si>
  <si>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</si>
  <si>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</si>
  <si>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</si>
  <si>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</si>
  <si>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</si>
  <si>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</si>
  <si>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</si>
  <si>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</si>
  <si>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</si>
  <si>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</si>
  <si>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</si>
  <si>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</si>
  <si>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</si>
  <si>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</si>
  <si>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</si>
  <si>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</si>
  <si>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</si>
  <si>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</si>
  <si>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</si>
  <si>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</si>
  <si>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</si>
  <si>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</si>
  <si>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</si>
  <si>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</si>
  <si>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</si>
  <si>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</si>
  <si>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</si>
  <si>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</si>
  <si>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</si>
  <si>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</si>
  <si>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</si>
  <si>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</si>
  <si>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</si>
  <si>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</si>
  <si>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</si>
  <si>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</si>
  <si>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</si>
  <si>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</si>
  <si>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</si>
  <si>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</si>
  <si>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</si>
  <si>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</si>
  <si>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</si>
  <si>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</si>
  <si>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</si>
  <si>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</si>
  <si>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</si>
  <si>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</si>
  <si>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</si>
  <si>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</si>
  <si>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</si>
  <si>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</si>
  <si>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</si>
  <si>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</si>
  <si>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</si>
  <si>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</si>
  <si>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</si>
  <si>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</si>
  <si>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</si>
  <si>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</si>
  <si>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</si>
  <si>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</si>
  <si>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</si>
  <si>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</si>
  <si>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</si>
  <si>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</si>
  <si>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</si>
  <si>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</si>
  <si>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</si>
  <si>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</si>
  <si>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</si>
  <si>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</si>
  <si>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</si>
  <si>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</si>
  <si>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</si>
  <si>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</si>
  <si>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</si>
  <si>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</si>
  <si>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</si>
  <si>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</si>
  <si>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</si>
  <si>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</si>
  <si>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</si>
  <si>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</si>
  <si>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</si>
  <si>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</si>
  <si>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</si>
  <si>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</si>
  <si>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</si>
  <si>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</si>
  <si>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</si>
  <si>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</si>
  <si>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</si>
  <si>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</si>
  <si>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</si>
  <si>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</si>
  <si>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</si>
  <si>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</si>
  <si>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</si>
  <si>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</si>
  <si>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</si>
  <si>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</si>
  <si>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</si>
  <si>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</si>
  <si>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</si>
  <si>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</si>
  <si>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</si>
  <si>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</si>
  <si>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</si>
  <si>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</si>
  <si>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</si>
  <si>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</si>
  <si>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</si>
  <si>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</si>
  <si>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</si>
  <si>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</si>
  <si>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</si>
  <si>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</si>
  <si>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</si>
  <si>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</si>
  <si>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</si>
  <si>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</si>
  <si>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</si>
  <si>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</si>
  <si>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</si>
  <si>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</si>
  <si>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</si>
  <si>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</si>
  <si>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</si>
  <si>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</si>
  <si>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</si>
  <si>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</si>
  <si>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</si>
  <si>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</si>
  <si>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</si>
  <si>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</si>
  <si>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</si>
  <si>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</si>
  <si>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</si>
  <si>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</si>
  <si>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</si>
  <si>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</si>
  <si>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</si>
  <si>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</si>
  <si>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</si>
  <si>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</si>
  <si>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</si>
  <si>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</si>
  <si>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</si>
  <si>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</si>
  <si>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</si>
  <si>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</si>
  <si>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</si>
  <si>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</si>
  <si>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</si>
  <si>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</si>
  <si>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</si>
  <si>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</si>
  <si>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</si>
  <si>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</si>
  <si>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</si>
  <si>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</si>
  <si>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</si>
  <si>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</si>
  <si>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</si>
  <si>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</si>
  <si>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</si>
  <si>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</si>
  <si>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</si>
  <si>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</si>
  <si>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</si>
  <si>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</si>
  <si>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</si>
  <si>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</si>
  <si>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</si>
  <si>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</si>
  <si>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</si>
  <si>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</si>
  <si>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</si>
  <si>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</si>
  <si>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</si>
  <si>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</si>
  <si>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</si>
  <si>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</si>
  <si>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</si>
  <si>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</si>
  <si>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</si>
  <si>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</si>
  <si>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</si>
  <si>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</si>
  <si>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</si>
  <si>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</si>
  <si>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</si>
  <si>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</si>
  <si>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</si>
  <si>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</si>
  <si>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</si>
  <si>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</si>
  <si>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</si>
  <si>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</si>
  <si>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</si>
  <si>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</si>
  <si>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</si>
  <si>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</si>
  <si>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</si>
  <si>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</si>
  <si>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</si>
  <si>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</si>
  <si>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</si>
  <si>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</si>
  <si>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</si>
  <si>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</si>
  <si>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</si>
  <si>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</si>
  <si>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</si>
  <si>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</si>
  <si>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</si>
  <si>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</si>
  <si>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</si>
  <si>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</si>
  <si>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</si>
  <si>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</si>
  <si>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</si>
  <si>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</si>
  <si>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</si>
  <si>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</si>
  <si>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</si>
  <si>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</si>
  <si>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</si>
  <si>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</si>
  <si>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</si>
  <si>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</si>
  <si>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</si>
  <si>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</si>
  <si>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</si>
  <si>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</si>
  <si>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</si>
  <si>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</si>
  <si>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</si>
  <si>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</si>
  <si>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</si>
  <si>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</si>
  <si>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</si>
  <si>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</si>
  <si>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</si>
  <si>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</si>
  <si>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</si>
  <si>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</si>
  <si>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</si>
  <si>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</si>
  <si>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</si>
  <si>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</si>
  <si>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</si>
  <si>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</si>
  <si>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</si>
  <si>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</si>
  <si>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</si>
  <si>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</si>
  <si>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</si>
  <si>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</si>
  <si>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</si>
  <si>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</si>
  <si>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</si>
  <si>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</si>
  <si>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</si>
  <si>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</si>
  <si>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</si>
  <si>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</si>
  <si>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</si>
  <si>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</si>
  <si>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</si>
  <si>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</si>
  <si>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</si>
  <si>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</si>
  <si>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</si>
  <si>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</si>
  <si>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</si>
  <si>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</si>
  <si>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</si>
  <si>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</si>
  <si>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</si>
  <si>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</si>
  <si>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</si>
  <si>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</si>
  <si>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</si>
  <si>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</si>
  <si>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</si>
  <si>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</si>
  <si>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</si>
  <si>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</si>
  <si>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</si>
  <si>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</si>
  <si>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</si>
  <si>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</si>
  <si>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</si>
  <si>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</si>
  <si>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</si>
  <si>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</si>
  <si>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</si>
  <si>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</si>
  <si>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</si>
  <si>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</si>
  <si>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</si>
  <si>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</si>
  <si>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</si>
  <si>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</si>
  <si>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</si>
  <si>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</si>
  <si>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</si>
  <si>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</si>
  <si>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</si>
  <si>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</si>
  <si>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</si>
  <si>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</si>
  <si>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</si>
  <si>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</si>
  <si>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</si>
  <si>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</si>
  <si>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</si>
  <si>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</si>
  <si>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</si>
  <si>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</si>
  <si>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</si>
  <si>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</si>
  <si>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</si>
  <si>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</si>
  <si>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</si>
  <si>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</si>
  <si>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</si>
  <si>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</si>
  <si>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</si>
  <si>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</si>
  <si>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</si>
  <si>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</si>
  <si>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</si>
  <si>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</si>
  <si>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</si>
  <si>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</si>
  <si>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</si>
  <si>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</si>
  <si>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</si>
  <si>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</si>
  <si>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</si>
  <si>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</si>
  <si>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</si>
  <si>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</si>
  <si>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</si>
  <si>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</si>
  <si>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</si>
  <si>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</si>
  <si>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</si>
  <si>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</si>
  <si>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</si>
  <si>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</si>
  <si>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</si>
  <si>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</si>
  <si>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</si>
  <si>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</si>
  <si>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</si>
  <si>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</si>
  <si>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</si>
  <si>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</si>
  <si>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</si>
  <si>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</si>
  <si>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</si>
  <si>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</si>
  <si>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</si>
  <si>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</si>
  <si>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</si>
  <si>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</si>
  <si>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</si>
  <si>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</si>
  <si>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</si>
  <si>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</si>
  <si>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</si>
  <si>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</si>
  <si>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</si>
  <si>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</si>
  <si>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</si>
  <si>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</si>
  <si>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</si>
  <si>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</si>
  <si>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</si>
  <si>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</si>
  <si>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</si>
  <si>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</si>
  <si>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</si>
  <si>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</si>
  <si>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</si>
  <si>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</si>
  <si>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</si>
  <si>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</si>
  <si>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</si>
  <si>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</si>
  <si>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</si>
  <si>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</si>
  <si>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</si>
  <si>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</si>
  <si>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</si>
  <si>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</si>
  <si>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</si>
  <si>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</si>
  <si>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</si>
  <si>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</si>
  <si>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</si>
  <si>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</si>
  <si>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</si>
  <si>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</si>
  <si>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</si>
  <si>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</si>
  <si>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</si>
  <si>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</si>
  <si>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</si>
  <si>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</si>
  <si>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</si>
  <si>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</si>
  <si>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</si>
  <si>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</si>
  <si>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</si>
  <si>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</si>
  <si>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</si>
  <si>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</si>
  <si>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</si>
  <si>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</si>
  <si>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</si>
  <si>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</si>
  <si>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</si>
  <si>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</si>
  <si>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</si>
  <si>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</si>
  <si>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</si>
  <si>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</si>
  <si>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</si>
  <si>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</si>
  <si>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</si>
  <si>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</si>
  <si>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</si>
  <si>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</si>
  <si>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</si>
  <si>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</si>
  <si>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</si>
  <si>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</si>
  <si>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</si>
  <si>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</si>
  <si>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</si>
  <si>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</si>
  <si>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</si>
  <si>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</si>
  <si>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</si>
  <si>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</si>
  <si>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</si>
  <si>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</si>
  <si>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</si>
  <si>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</si>
  <si>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</si>
  <si>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</si>
  <si>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</si>
  <si>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</si>
  <si>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</si>
  <si>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</si>
  <si>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</si>
  <si>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</si>
  <si>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</si>
  <si>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</si>
  <si>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</si>
  <si>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</si>
  <si>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</si>
  <si>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</si>
  <si>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</si>
  <si>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</si>
  <si>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</si>
  <si>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</si>
  <si>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</si>
  <si>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</si>
  <si>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</si>
  <si>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</si>
  <si>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</si>
  <si>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</si>
  <si>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</si>
  <si>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</si>
  <si>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</si>
  <si>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</si>
  <si>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</si>
  <si>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</si>
  <si>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</si>
  <si>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</si>
  <si>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</si>
  <si>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</si>
  <si>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</si>
  <si>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</si>
  <si>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</si>
  <si>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</si>
  <si>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</si>
  <si>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</si>
  <si>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</si>
  <si>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</si>
  <si>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</si>
  <si>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</si>
  <si>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</si>
  <si>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</si>
  <si>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</si>
  <si>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</si>
  <si>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</si>
  <si>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</si>
  <si>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</si>
  <si>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</si>
  <si>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</si>
  <si>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</si>
  <si>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</si>
  <si>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</si>
  <si>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</si>
  <si>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</si>
  <si>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</si>
  <si>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</si>
  <si>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</si>
  <si>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</si>
  <si>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</si>
  <si>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</si>
  <si>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</si>
  <si>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</si>
  <si>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</si>
  <si>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</si>
  <si>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</si>
  <si>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</si>
  <si>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</si>
  <si>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</si>
  <si>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</si>
  <si>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</si>
  <si>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</si>
  <si>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</si>
  <si>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</si>
  <si>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</si>
  <si>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</si>
  <si>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</si>
  <si>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</si>
  <si>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</si>
  <si>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</si>
  <si>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</si>
  <si>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</si>
  <si>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</si>
  <si>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</si>
  <si>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</si>
  <si>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</si>
  <si>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</si>
  <si>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</si>
  <si>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</si>
  <si>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</si>
  <si>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</si>
  <si>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</si>
  <si>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</si>
  <si>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</si>
  <si>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</si>
  <si>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</si>
  <si>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</si>
  <si>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</si>
  <si>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</si>
  <si>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</si>
  <si>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</si>
  <si>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</si>
  <si>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</si>
  <si>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</si>
  <si>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</si>
  <si>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</si>
  <si>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</si>
  <si>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</si>
  <si>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</si>
  <si>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</si>
  <si>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</si>
  <si>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</si>
  <si>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</si>
  <si>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</si>
  <si>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</si>
  <si>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</si>
  <si>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</si>
  <si>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</si>
  <si>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</si>
  <si>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</si>
  <si>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</si>
  <si>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</si>
  <si>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</si>
  <si>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</si>
  <si>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</si>
  <si>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</si>
  <si>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</si>
  <si>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</si>
  <si>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</si>
  <si>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</si>
  <si>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</si>
  <si>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</si>
  <si>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</si>
  <si>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</si>
  <si>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</si>
  <si>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</si>
  <si>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</si>
  <si>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</si>
  <si>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</si>
  <si>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</si>
  <si>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</si>
  <si>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</si>
  <si>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</si>
  <si>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</si>
  <si>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</si>
  <si>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</si>
  <si>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</si>
  <si>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</si>
  <si>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</si>
  <si>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</si>
  <si>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</si>
  <si>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</si>
  <si>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</si>
  <si>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</si>
  <si>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</si>
  <si>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</si>
  <si>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</si>
  <si>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</si>
  <si>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</si>
  <si>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</si>
  <si>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</si>
  <si>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</si>
  <si>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</si>
  <si>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</si>
  <si>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</si>
  <si>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</si>
  <si>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</si>
  <si>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</si>
  <si>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</si>
  <si>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</si>
  <si>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</si>
  <si>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</si>
  <si>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</si>
  <si>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</si>
  <si>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</si>
  <si>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</si>
  <si>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</si>
  <si>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</si>
  <si>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</si>
  <si>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</si>
  <si>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</si>
  <si>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</si>
  <si>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</si>
  <si>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</si>
  <si>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</si>
  <si>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</si>
  <si>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</si>
  <si>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</si>
  <si>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</si>
  <si>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</si>
  <si>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</si>
  <si>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</si>
  <si>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</si>
  <si>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</si>
  <si>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</si>
  <si>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</si>
  <si>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</si>
  <si>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</si>
  <si>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</si>
  <si>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</si>
  <si>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</si>
  <si>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</si>
  <si>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</si>
  <si>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</si>
  <si>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</si>
  <si>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</si>
  <si>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</si>
  <si>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</si>
  <si>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</si>
  <si>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</si>
  <si>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</si>
  <si>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</si>
  <si>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</si>
  <si>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</si>
  <si>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</si>
  <si>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</si>
  <si>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</si>
  <si>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</si>
  <si>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</si>
  <si>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</si>
  <si>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</si>
  <si>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</si>
  <si>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</si>
  <si>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</si>
  <si>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</si>
  <si>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</si>
  <si>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</si>
  <si>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</si>
  <si>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</si>
  <si>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</si>
  <si>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</si>
  <si>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</si>
  <si>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</si>
  <si>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</si>
  <si>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</si>
  <si>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</si>
  <si>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</si>
  <si>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</si>
  <si>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</si>
  <si>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</si>
  <si>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</si>
  <si>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</si>
  <si>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</si>
  <si>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</si>
  <si>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</si>
  <si>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</si>
  <si>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</si>
  <si>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</si>
  <si>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</si>
  <si>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</si>
  <si>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</si>
  <si>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</si>
  <si>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</si>
  <si>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</si>
  <si>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</si>
  <si>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</si>
  <si>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</si>
  <si>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</si>
  <si>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</si>
  <si>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</si>
  <si>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</si>
  <si>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</si>
  <si>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</si>
  <si>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</si>
  <si>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</si>
  <si>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</si>
  <si>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</si>
  <si>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</si>
  <si>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</si>
  <si>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</si>
  <si>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</si>
  <si>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</si>
  <si>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</si>
  <si>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</si>
  <si>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</si>
  <si>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</si>
  <si>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</si>
  <si>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</si>
  <si>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</si>
  <si>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</si>
  <si>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</si>
  <si>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</si>
  <si>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</si>
  <si>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</si>
  <si>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</si>
  <si>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</si>
  <si>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</si>
  <si>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</si>
  <si>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</si>
  <si>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</si>
  <si>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</si>
  <si>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</si>
  <si>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</si>
  <si>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</si>
  <si>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</si>
  <si>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</si>
  <si>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</si>
  <si>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</si>
  <si>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</si>
  <si>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</si>
  <si>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</si>
  <si>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</si>
  <si>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</si>
  <si>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</si>
  <si>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</si>
  <si>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</si>
  <si>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</si>
  <si>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</si>
  <si>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</si>
  <si>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</si>
  <si>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</si>
  <si>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</si>
  <si>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</si>
  <si>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</si>
  <si>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</si>
  <si>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</si>
  <si>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</si>
  <si>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</si>
  <si>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</si>
  <si>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</si>
  <si>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</si>
  <si>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</si>
  <si>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</si>
  <si>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</si>
  <si>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</si>
  <si>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</si>
  <si>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</si>
  <si>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</si>
  <si>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</si>
  <si>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</si>
  <si>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</si>
  <si>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</si>
  <si>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</si>
  <si>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</si>
  <si>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</si>
  <si>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</si>
  <si>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</si>
  <si>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</si>
  <si>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</si>
  <si>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</si>
  <si>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</si>
  <si>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</si>
  <si>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</si>
  <si>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</si>
  <si>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</si>
  <si>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</si>
  <si>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</si>
  <si>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</si>
  <si>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</si>
  <si>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</si>
  <si>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</si>
  <si>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</si>
  <si>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</si>
  <si>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</si>
  <si>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</si>
  <si>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</si>
  <si>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</si>
  <si>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</si>
  <si>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</si>
  <si>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</si>
  <si>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</si>
  <si>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</si>
  <si>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</si>
  <si>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</si>
  <si>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</si>
  <si>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</si>
  <si>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</si>
  <si>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</si>
  <si>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</si>
  <si>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</si>
  <si>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</si>
  <si>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</si>
  <si>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</si>
  <si>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</si>
  <si>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</si>
  <si>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</si>
  <si>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</si>
  <si>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</si>
  <si>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</si>
  <si>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</si>
  <si>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</si>
  <si>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</si>
  <si>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</si>
  <si>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</si>
  <si>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</si>
  <si>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</si>
  <si>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</si>
  <si>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</si>
  <si>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</si>
  <si>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</si>
  <si>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</si>
  <si>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</si>
  <si>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</si>
  <si>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</si>
  <si>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</si>
  <si>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</si>
  <si>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</si>
  <si>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</si>
  <si>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</si>
  <si>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</si>
  <si>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</si>
  <si>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</si>
  <si>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</si>
  <si>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</si>
  <si>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</si>
  <si>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</si>
  <si>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</si>
  <si>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</si>
  <si>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</si>
  <si>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</si>
  <si>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</si>
  <si>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</si>
  <si>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</si>
  <si>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</si>
  <si>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</si>
  <si>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</si>
  <si>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</si>
  <si>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</si>
  <si>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</si>
  <si>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</si>
  <si>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</si>
  <si>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</si>
  <si>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</si>
  <si>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</si>
  <si>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</si>
  <si>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</si>
  <si>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</si>
  <si>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</si>
  <si>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</si>
  <si>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</si>
  <si>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</si>
  <si>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</si>
  <si>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</si>
  <si>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</si>
  <si>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</si>
  <si>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</si>
  <si>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</si>
  <si>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</si>
  <si>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</si>
  <si>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</si>
  <si>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</si>
  <si>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</si>
  <si>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</si>
  <si>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</si>
  <si>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</si>
  <si>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</si>
  <si>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</si>
  <si>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</si>
  <si>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</si>
  <si>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</si>
  <si>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</si>
  <si>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</si>
  <si>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</si>
  <si>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</si>
  <si>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</si>
  <si>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</si>
  <si>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</si>
  <si>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</si>
  <si>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</si>
  <si>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</si>
  <si>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</si>
  <si>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</si>
  <si>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</si>
  <si>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</si>
  <si>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</si>
  <si>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</si>
  <si>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</si>
  <si>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</si>
  <si>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</si>
  <si>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</si>
  <si>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</si>
  <si>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</si>
  <si>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</si>
  <si>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</si>
  <si>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</si>
  <si>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</si>
  <si>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</si>
  <si>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</si>
  <si>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</si>
  <si>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</si>
  <si>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</si>
  <si>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</si>
  <si>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</si>
  <si>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</si>
  <si>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</si>
  <si>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</si>
  <si>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</si>
  <si>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</si>
  <si>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</si>
  <si>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</si>
  <si>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</si>
  <si>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</si>
  <si>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</si>
  <si>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</si>
  <si>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</si>
  <si>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</si>
  <si>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</si>
  <si>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</si>
  <si>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</si>
  <si>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</si>
  <si>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</si>
  <si>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</si>
  <si>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</si>
  <si>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</si>
  <si>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</si>
  <si>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</si>
  <si>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</si>
  <si>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</si>
  <si>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</si>
  <si>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</si>
  <si>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</si>
  <si>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</si>
  <si>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</si>
  <si>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</si>
  <si>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</si>
  <si>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</si>
  <si>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</si>
  <si>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</si>
  <si>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</si>
  <si>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</si>
  <si>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</si>
  <si>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</si>
  <si>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</si>
  <si>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</si>
  <si>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</si>
  <si>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</si>
  <si>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</si>
  <si>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</si>
  <si>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</si>
  <si>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</si>
  <si>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</si>
  <si>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</si>
  <si>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</si>
  <si>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</si>
  <si>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</si>
  <si>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</si>
  <si>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</si>
  <si>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</si>
  <si>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</si>
  <si>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</si>
  <si>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</si>
  <si>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</si>
  <si>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</si>
  <si>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</si>
  <si>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</si>
  <si>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</si>
  <si>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</si>
  <si>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</si>
  <si>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</si>
  <si>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</si>
  <si>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</si>
  <si>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</si>
  <si>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</si>
  <si>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</si>
  <si>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</si>
  <si>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</si>
  <si>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</si>
  <si>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</si>
  <si>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</si>
  <si>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</si>
  <si>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</si>
  <si>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</si>
  <si>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</si>
  <si>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</si>
  <si>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</si>
  <si>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</si>
  <si>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</si>
  <si>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</si>
  <si>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</si>
  <si>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</si>
  <si>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</si>
  <si>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</si>
  <si>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</si>
  <si>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</si>
  <si>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</si>
  <si>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</si>
  <si>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</si>
  <si>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</si>
  <si>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</si>
  <si>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</si>
  <si>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</si>
  <si>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</si>
  <si>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</si>
  <si>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</si>
  <si>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</si>
  <si>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</si>
  <si>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</si>
  <si>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</si>
  <si>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</si>
  <si>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</si>
  <si>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</si>
  <si>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</si>
  <si>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</si>
  <si>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</si>
  <si>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</si>
  <si>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</si>
  <si>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</si>
  <si>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</si>
  <si>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</si>
  <si>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</si>
  <si>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</si>
  <si>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</si>
  <si>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</si>
  <si>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</si>
  <si>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</si>
  <si>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</si>
  <si>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</si>
  <si>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</si>
  <si>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</si>
  <si>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</si>
  <si>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</si>
  <si>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</si>
  <si>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</si>
  <si>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</si>
  <si>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</si>
  <si>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</si>
  <si>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</si>
  <si>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</si>
  <si>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</si>
  <si>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</si>
  <si>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</si>
  <si>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</si>
  <si>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</si>
  <si>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</si>
  <si>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</si>
  <si>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</si>
  <si>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</si>
  <si>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</si>
  <si>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</si>
  <si>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</si>
  <si>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</si>
  <si>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</si>
  <si>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</si>
  <si>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</si>
  <si>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</si>
  <si>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</si>
  <si>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</si>
  <si>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</si>
  <si>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</si>
  <si>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</si>
  <si>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</si>
  <si>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</si>
  <si>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</si>
  <si>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</si>
  <si>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</si>
  <si>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</si>
  <si>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</si>
  <si>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</si>
  <si>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</si>
  <si>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</si>
  <si>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</si>
  <si>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</si>
  <si>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</si>
  <si>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</si>
  <si>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</si>
  <si>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</si>
  <si>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</si>
  <si>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</si>
  <si>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</si>
  <si>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</si>
  <si>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</si>
  <si>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</si>
  <si>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</si>
  <si>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</si>
  <si>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</si>
  <si>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</si>
  <si>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</si>
  <si>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</si>
  <si>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</si>
  <si>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</si>
  <si>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</si>
  <si>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</si>
  <si>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</si>
  <si>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</si>
  <si>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</si>
  <si>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</si>
  <si>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</si>
  <si>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</si>
  <si>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</si>
  <si>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</si>
  <si>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</si>
  <si>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</si>
  <si>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</si>
  <si>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</si>
  <si>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</si>
  <si>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</si>
  <si>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</si>
  <si>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</si>
  <si>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</si>
  <si>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</si>
  <si>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</si>
  <si>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</si>
  <si>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</si>
  <si>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</si>
  <si>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</si>
  <si>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</si>
  <si>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</si>
  <si>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</si>
  <si>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</si>
  <si>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</si>
  <si>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</si>
  <si>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</si>
  <si>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</si>
  <si>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</si>
  <si>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</si>
  <si>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</si>
  <si>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</si>
  <si>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</si>
  <si>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</si>
  <si>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</si>
  <si>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</si>
  <si>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</si>
  <si>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</si>
  <si>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</si>
  <si>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</si>
  <si>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</si>
  <si>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</si>
  <si>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</si>
  <si>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</si>
  <si>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</si>
  <si>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</si>
  <si>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</si>
  <si>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</si>
  <si>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</si>
  <si>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</si>
  <si>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</si>
  <si>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</si>
  <si>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</si>
  <si>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</si>
  <si>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</si>
  <si>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</si>
  <si>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</si>
  <si>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</si>
  <si>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</si>
  <si>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</si>
  <si>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</si>
  <si>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</si>
  <si>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</si>
  <si>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</si>
  <si>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</si>
  <si>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</si>
  <si>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</si>
  <si>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</si>
  <si>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</si>
  <si>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</si>
  <si>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</si>
  <si>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</si>
  <si>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</si>
  <si>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</si>
  <si>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</si>
  <si>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</si>
  <si>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</si>
  <si>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</si>
  <si>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</si>
  <si>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</si>
  <si>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</si>
  <si>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</si>
  <si>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</si>
  <si>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</si>
  <si>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</si>
  <si>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</si>
  <si>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</si>
  <si>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</si>
  <si>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</si>
  <si>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</si>
  <si>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</si>
  <si>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</si>
  <si>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</si>
  <si>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</si>
  <si>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</si>
  <si>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</si>
  <si>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</si>
  <si>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</si>
  <si>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</si>
  <si>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</si>
  <si>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</si>
  <si>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</si>
  <si>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</si>
  <si>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</si>
  <si>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</si>
  <si>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</si>
  <si>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</si>
  <si>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</si>
  <si>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</si>
  <si>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</si>
  <si>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</si>
  <si>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</si>
  <si>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</si>
  <si>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</si>
  <si>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</si>
  <si>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</si>
  <si>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</si>
  <si>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</si>
  <si>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</si>
  <si>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</si>
  <si>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</si>
  <si>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</si>
  <si>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</si>
  <si>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</si>
  <si>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</si>
  <si>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</si>
  <si>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</si>
  <si>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</si>
  <si>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</si>
  <si>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</si>
  <si>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</si>
  <si>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</si>
  <si>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</si>
  <si>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</si>
  <si>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</si>
  <si>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</si>
  <si>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</si>
  <si>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</si>
  <si>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</si>
  <si>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</si>
  <si>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</si>
  <si>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</si>
  <si>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</si>
  <si>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</si>
  <si>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</si>
  <si>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</si>
  <si>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</si>
  <si>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</si>
  <si>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</si>
  <si>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</si>
  <si>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</si>
  <si>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</si>
  <si>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</si>
  <si>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</si>
  <si>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</si>
  <si>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</si>
  <si>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</si>
  <si>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</si>
  <si>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</si>
  <si>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</si>
  <si>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</si>
  <si>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</si>
  <si>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</si>
  <si>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</si>
  <si>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</si>
  <si>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</si>
  <si>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</si>
  <si>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</si>
  <si>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</si>
  <si>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</si>
  <si>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</si>
  <si>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</si>
  <si>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</si>
  <si>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</si>
  <si>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</si>
  <si>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</si>
  <si>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</si>
  <si>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</si>
  <si>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</si>
  <si>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</si>
  <si>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</si>
  <si>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</si>
  <si>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</si>
  <si>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</si>
  <si>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</si>
  <si>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</si>
  <si>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</si>
  <si>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</si>
  <si>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</si>
  <si>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</si>
  <si>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</si>
  <si>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</si>
  <si>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</si>
  <si>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</si>
  <si>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</si>
  <si>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</si>
  <si>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</si>
  <si>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</si>
  <si>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</si>
  <si>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</si>
  <si>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</si>
  <si>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</si>
  <si>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</si>
  <si>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</si>
  <si>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</si>
  <si>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</si>
  <si>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</si>
  <si>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</si>
  <si>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</si>
  <si>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</si>
  <si>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</si>
  <si>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</si>
  <si>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</si>
  <si>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</si>
  <si>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</si>
  <si>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</si>
  <si>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</si>
  <si>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</si>
  <si>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</si>
  <si>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</si>
  <si>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</si>
  <si>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</si>
  <si>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</si>
  <si>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</si>
  <si>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</si>
  <si>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</si>
  <si>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</si>
  <si>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</si>
  <si>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</si>
  <si>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</si>
  <si>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</si>
  <si>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</si>
  <si>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</si>
  <si>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</si>
  <si>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</si>
  <si>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</si>
  <si>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</si>
  <si>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</si>
  <si>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</si>
  <si>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</si>
  <si>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</si>
  <si>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</si>
  <si>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</si>
  <si>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</si>
  <si>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</si>
  <si>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</si>
  <si>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</si>
  <si>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</si>
  <si>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</si>
  <si>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</si>
  <si>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</si>
  <si>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</si>
  <si>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</si>
  <si>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</si>
  <si>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</si>
  <si>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</si>
  <si>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</si>
  <si>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</si>
  <si>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</si>
  <si>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</si>
  <si>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</si>
  <si>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</si>
  <si>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</si>
  <si>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</si>
  <si>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</si>
  <si>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</si>
  <si>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</si>
  <si>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</si>
  <si>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</si>
  <si>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</si>
  <si>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</si>
  <si>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</si>
  <si>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</si>
  <si>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</si>
  <si>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</si>
  <si>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</si>
  <si>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</si>
  <si>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</si>
  <si>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</si>
  <si>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</si>
  <si>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</si>
  <si>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</si>
  <si>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</si>
  <si>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</si>
  <si>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</si>
  <si>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</si>
  <si>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</si>
  <si>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</si>
  <si>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</si>
  <si>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</si>
  <si>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</si>
  <si>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</si>
  <si>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</si>
  <si>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</si>
  <si>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</si>
  <si>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</si>
  <si>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</si>
  <si>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</si>
  <si>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</si>
  <si>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</si>
  <si>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</si>
  <si>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</si>
  <si>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</si>
  <si>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</si>
  <si>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</si>
  <si>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</si>
  <si>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</si>
  <si>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</si>
  <si>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</si>
  <si>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</si>
  <si>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</si>
  <si>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</si>
  <si>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</si>
  <si>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</si>
  <si>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</si>
  <si>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</si>
  <si>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</si>
  <si>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</si>
  <si>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</si>
  <si>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</si>
  <si>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</si>
  <si>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</si>
  <si>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</si>
  <si>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</si>
  <si>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</si>
  <si>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</si>
  <si>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</si>
  <si>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</si>
  <si>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</si>
  <si>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</si>
  <si>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</si>
  <si>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</si>
  <si>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</si>
  <si>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</si>
  <si>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</si>
  <si>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</si>
  <si>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</si>
  <si>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</si>
  <si>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</si>
  <si>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</si>
  <si>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</si>
  <si>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</si>
  <si>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</si>
  <si>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</si>
  <si>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</si>
  <si>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</si>
  <si>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</si>
  <si>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</si>
  <si>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</si>
  <si>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</si>
  <si>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</si>
  <si>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</si>
  <si>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</si>
  <si>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</si>
  <si>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</si>
  <si>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</si>
  <si>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</si>
  <si>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</si>
  <si>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</si>
  <si>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</si>
  <si>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</si>
  <si>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</si>
  <si>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</si>
  <si>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</si>
  <si>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</si>
  <si>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</si>
  <si>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</si>
  <si>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</si>
  <si>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</si>
  <si>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</si>
  <si>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</si>
  <si>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</si>
  <si>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</si>
  <si>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</si>
  <si>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</si>
  <si>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</si>
  <si>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</si>
  <si>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</si>
  <si>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</si>
  <si>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</si>
  <si>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</si>
  <si>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</si>
  <si>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</si>
  <si>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</si>
  <si>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</si>
  <si>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</si>
  <si>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</si>
  <si>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</si>
  <si>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</si>
  <si>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</si>
  <si>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</si>
  <si>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</si>
  <si>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</si>
  <si>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</si>
  <si>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</si>
  <si>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</si>
  <si>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</si>
  <si>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</si>
  <si>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</si>
  <si>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</si>
  <si>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</si>
  <si>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</si>
  <si>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</si>
  <si>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</si>
  <si>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</si>
  <si>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</si>
  <si>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</si>
  <si>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</si>
  <si>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</si>
  <si>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</si>
  <si>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</si>
  <si>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</si>
  <si>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</si>
  <si>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</si>
  <si>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</si>
  <si>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</si>
  <si>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</si>
  <si>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</si>
  <si>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</si>
  <si>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</si>
  <si>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</si>
  <si>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</si>
  <si>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</si>
  <si>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</si>
  <si>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</si>
  <si>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</si>
  <si>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</si>
  <si>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</si>
  <si>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</si>
  <si>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</si>
  <si>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</si>
  <si>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</si>
  <si>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</si>
  <si>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</si>
  <si>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</si>
  <si>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</si>
  <si>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</si>
  <si>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</si>
  <si>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</si>
  <si>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</si>
  <si>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</si>
  <si>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</si>
  <si>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</si>
  <si>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</si>
  <si>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</si>
  <si>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</si>
  <si>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</si>
  <si>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</si>
  <si>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</si>
  <si>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</si>
  <si>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</si>
  <si>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</si>
  <si>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</si>
  <si>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</si>
  <si>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</si>
  <si>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</si>
  <si>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</si>
  <si>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</si>
  <si>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</si>
  <si>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</si>
  <si>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</si>
  <si>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</si>
  <si>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</si>
  <si>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</si>
  <si>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</si>
  <si>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</si>
  <si>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</si>
  <si>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</si>
  <si>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</si>
  <si>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</si>
  <si>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</si>
  <si>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</si>
  <si>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</si>
  <si>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</si>
  <si>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</si>
  <si>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</si>
  <si>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</si>
  <si>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</si>
  <si>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</si>
  <si>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</si>
  <si>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</si>
  <si>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</si>
  <si>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</si>
  <si>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</si>
  <si>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</si>
  <si>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</si>
  <si>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</si>
  <si>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</si>
  <si>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</si>
  <si>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</si>
  <si>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</si>
  <si>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</si>
  <si>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</si>
  <si>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</si>
  <si>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</si>
  <si>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</si>
  <si>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</si>
  <si>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</si>
  <si>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</si>
  <si>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</si>
  <si>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</si>
  <si>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</si>
  <si>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</si>
  <si>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</si>
  <si>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</si>
  <si>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</si>
  <si>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</si>
  <si>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</si>
  <si>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</si>
  <si>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</si>
  <si>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</si>
  <si>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</si>
  <si>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</si>
  <si>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</si>
  <si>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</si>
  <si>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</si>
  <si>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</si>
  <si>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</si>
  <si>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</si>
  <si>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</si>
  <si>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</si>
  <si>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</si>
  <si>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</si>
  <si>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</si>
  <si>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</si>
  <si>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</si>
  <si>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</si>
  <si>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</si>
  <si>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</si>
  <si>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</si>
  <si>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</si>
  <si>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</si>
  <si>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</si>
  <si>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</si>
  <si>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</si>
  <si>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</si>
  <si>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</si>
  <si>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</si>
  <si>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</si>
  <si>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</si>
  <si>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</si>
  <si>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</si>
  <si>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</si>
  <si>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</si>
  <si>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</si>
  <si>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</si>
  <si>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</si>
  <si>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</si>
  <si>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</si>
  <si>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</si>
  <si>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</si>
  <si>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</si>
  <si>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</si>
  <si>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</si>
  <si>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</si>
  <si>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</si>
  <si>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</si>
  <si>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</si>
  <si>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</si>
  <si>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</si>
  <si>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</si>
  <si>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</si>
  <si>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</si>
  <si>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</si>
  <si>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</si>
  <si>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</si>
  <si>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</si>
  <si>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</si>
  <si>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</si>
  <si>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</si>
  <si>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</si>
  <si>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</si>
  <si>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</si>
  <si>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</si>
  <si>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</si>
  <si>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</si>
  <si>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</si>
  <si>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</si>
  <si>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</si>
  <si>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</si>
  <si>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</si>
  <si>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</si>
  <si>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</si>
  <si>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</si>
  <si>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</si>
  <si>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</si>
  <si>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</si>
  <si>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</si>
  <si>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</si>
  <si>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</si>
  <si>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</si>
  <si>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</si>
  <si>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</si>
  <si>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</si>
  <si>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</si>
  <si>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</si>
  <si>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</si>
  <si>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</si>
  <si>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</si>
  <si>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</si>
  <si>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</si>
  <si>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</si>
  <si>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</si>
  <si>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</si>
  <si>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</si>
  <si>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</si>
  <si>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</si>
  <si>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</si>
  <si>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</si>
  <si>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</si>
  <si>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</si>
  <si>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</si>
  <si>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</si>
  <si>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</si>
  <si>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</si>
  <si>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</si>
  <si>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</si>
  <si>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</si>
  <si>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</si>
  <si>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</si>
  <si>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</si>
  <si>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</si>
  <si>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</si>
  <si>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</si>
  <si>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</si>
  <si>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</si>
  <si>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</si>
  <si>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</si>
  <si>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</si>
  <si>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</si>
  <si>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</si>
  <si>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</si>
  <si>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</si>
  <si>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</si>
  <si>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</si>
  <si>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</si>
  <si>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</si>
  <si>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</si>
  <si>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</si>
  <si>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</si>
  <si>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</si>
  <si>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</si>
  <si>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</si>
  <si>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</si>
  <si>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</si>
  <si>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</si>
  <si>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</si>
  <si>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</si>
  <si>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</si>
  <si>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</si>
  <si>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</si>
  <si>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</si>
  <si>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</si>
  <si>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</si>
  <si>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</si>
  <si>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</si>
  <si>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</si>
  <si>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</si>
  <si>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</si>
  <si>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</si>
  <si>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</si>
  <si>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</si>
  <si>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</si>
  <si>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</si>
  <si>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</si>
  <si>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</si>
  <si>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</si>
  <si>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</si>
  <si>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</si>
  <si>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</si>
  <si>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</si>
  <si>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</si>
  <si>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</si>
  <si>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</si>
  <si>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</si>
  <si>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</si>
  <si>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</si>
  <si>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</si>
  <si>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</si>
  <si>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</si>
  <si>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</si>
  <si>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</si>
  <si>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</si>
  <si>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</si>
  <si>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</si>
  <si>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</si>
  <si>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</si>
  <si>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</si>
  <si>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</si>
  <si>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</si>
  <si>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</si>
  <si>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</si>
  <si>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</si>
  <si>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</si>
  <si>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</si>
  <si>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</si>
  <si>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</si>
  <si>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</si>
  <si>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</si>
  <si>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</si>
  <si>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</si>
  <si>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</si>
  <si>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</si>
  <si>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</si>
  <si>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</si>
  <si>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</si>
  <si>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</si>
  <si>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</si>
  <si>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</si>
  <si>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</si>
  <si>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</si>
  <si>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</si>
  <si>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</si>
  <si>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</si>
  <si>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</si>
  <si>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</si>
  <si>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</si>
  <si>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</si>
  <si>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</si>
  <si>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</si>
  <si>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</si>
  <si>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</si>
  <si>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</si>
  <si>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</si>
  <si>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</si>
  <si>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</si>
  <si>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</si>
  <si>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</si>
  <si>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</si>
  <si>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</si>
  <si>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</si>
  <si>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</si>
  <si>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</si>
  <si>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</si>
  <si>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</si>
  <si>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</si>
  <si>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</si>
  <si>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</si>
  <si>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</si>
  <si>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</si>
  <si>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</si>
  <si>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</si>
  <si>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</si>
  <si>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</si>
  <si>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</si>
  <si>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</si>
  <si>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</si>
  <si>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</si>
  <si>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</si>
  <si>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</si>
  <si>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</si>
  <si>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</si>
  <si>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</si>
  <si>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</si>
  <si>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</si>
  <si>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</si>
  <si>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</si>
  <si>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</si>
  <si>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</si>
  <si>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</si>
  <si>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</si>
  <si>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</si>
  <si>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</si>
  <si>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</si>
  <si>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</si>
  <si>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</si>
  <si>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</si>
  <si>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</si>
  <si>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</si>
  <si>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</si>
  <si>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</si>
  <si>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</si>
  <si>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</si>
  <si>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</si>
  <si>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</si>
  <si>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</si>
  <si>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</si>
  <si>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</si>
  <si>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</si>
  <si>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</si>
  <si>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</si>
  <si>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</si>
  <si>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</si>
  <si>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</si>
  <si>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</si>
  <si>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</si>
  <si>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</si>
  <si>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</si>
  <si>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</si>
  <si>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</si>
  <si>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</si>
  <si>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</si>
  <si>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</si>
  <si>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</si>
  <si>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</si>
  <si>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</si>
  <si>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</si>
  <si>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</si>
  <si>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</si>
  <si>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</si>
  <si>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</si>
  <si>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</si>
  <si>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</si>
  <si>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</si>
  <si>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</si>
  <si>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</si>
  <si>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</si>
  <si>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</si>
  <si>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</si>
  <si>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</si>
  <si>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</si>
  <si>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</si>
  <si>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</si>
  <si>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</si>
  <si>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</si>
  <si>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</si>
  <si>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</si>
  <si>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</si>
  <si>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</si>
  <si>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</si>
  <si>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</si>
  <si>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</si>
  <si>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</si>
  <si>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</si>
  <si>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</si>
  <si>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</si>
  <si>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</si>
  <si>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</si>
  <si>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</si>
  <si>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</si>
  <si>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</si>
  <si>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</si>
  <si>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</si>
  <si>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</si>
  <si>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</si>
  <si>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</si>
  <si>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</si>
  <si>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</si>
  <si>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</si>
  <si>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</si>
  <si>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</si>
  <si>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</si>
  <si>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</si>
  <si>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</si>
  <si>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</si>
  <si>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</si>
  <si>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</si>
  <si>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</si>
  <si>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</si>
  <si>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</si>
  <si>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</si>
  <si>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</si>
  <si>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</si>
  <si>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</si>
  <si>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</si>
  <si>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</si>
  <si>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</si>
  <si>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</si>
  <si>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</si>
  <si>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</si>
  <si>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</si>
  <si>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</si>
  <si>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</si>
  <si>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</si>
  <si>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</si>
  <si>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</si>
  <si>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</si>
  <si>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</si>
  <si>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</si>
  <si>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</si>
  <si>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</si>
  <si>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</si>
  <si>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</si>
  <si>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</si>
  <si>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</si>
  <si>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</si>
  <si>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</si>
  <si>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</si>
  <si>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</si>
  <si>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</si>
  <si>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</si>
  <si>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</si>
  <si>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</si>
  <si>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</si>
  <si>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</si>
  <si>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</si>
  <si>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</si>
  <si>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</si>
  <si>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</si>
  <si>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</si>
  <si>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</si>
  <si>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</si>
  <si>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</si>
  <si>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</si>
  <si>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</si>
  <si>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</si>
  <si>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</si>
  <si>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</si>
  <si>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</si>
  <si>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</si>
  <si>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</si>
  <si>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</si>
  <si>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</si>
  <si>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</si>
  <si>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</si>
  <si>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</si>
  <si>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</si>
  <si>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</si>
  <si>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</si>
  <si>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</si>
  <si>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</si>
  <si>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</si>
  <si>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</si>
  <si>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</si>
  <si>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</si>
  <si>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</si>
  <si>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</si>
  <si>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</si>
  <si>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</si>
  <si>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</si>
  <si>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</si>
  <si>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</si>
  <si>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</si>
  <si>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</si>
  <si>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</si>
  <si>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</si>
  <si>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</si>
  <si>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</si>
  <si>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</si>
  <si>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</si>
  <si>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</si>
  <si>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</si>
  <si>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</si>
  <si>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</si>
  <si>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</si>
  <si>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</si>
  <si>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</si>
  <si>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</si>
  <si>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</si>
  <si>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</si>
  <si>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</si>
  <si>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</si>
  <si>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</si>
  <si>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</si>
  <si>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</si>
  <si>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</si>
  <si>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</si>
  <si>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</si>
  <si>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</si>
  <si>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</si>
  <si>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</si>
  <si>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</si>
  <si>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</si>
  <si>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</si>
  <si>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</si>
  <si>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</si>
  <si>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</si>
  <si>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</si>
  <si>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</si>
  <si>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</si>
  <si>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</si>
  <si>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</si>
  <si>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</si>
  <si>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</si>
  <si>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</si>
  <si>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</si>
  <si>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</si>
  <si>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</si>
  <si>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</si>
  <si>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</si>
  <si>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</si>
  <si>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</si>
  <si>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</si>
  <si>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</si>
  <si>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</si>
  <si>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</si>
  <si>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</si>
  <si>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</si>
  <si>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</si>
  <si>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</si>
  <si>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</si>
  <si>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</si>
  <si>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</si>
  <si>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</si>
  <si>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</si>
  <si>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</si>
  <si>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</si>
  <si>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</si>
  <si>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</si>
  <si>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</si>
  <si>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</si>
  <si>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</si>
  <si>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</si>
  <si>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</si>
  <si>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</si>
  <si>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</si>
  <si>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</si>
  <si>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</si>
  <si>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</si>
  <si>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</si>
  <si>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</si>
  <si>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</si>
  <si>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</si>
  <si>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</si>
  <si>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</si>
  <si>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</si>
  <si>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</si>
  <si>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</si>
  <si>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</si>
  <si>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</si>
  <si>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</si>
  <si>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</si>
  <si>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</si>
  <si>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</si>
  <si>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</si>
  <si>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</si>
  <si>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</si>
  <si>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</si>
  <si>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</si>
  <si>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</si>
  <si>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</si>
  <si>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</si>
  <si>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</si>
  <si>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</si>
  <si>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</si>
  <si>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</si>
  <si>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</si>
  <si>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</si>
  <si>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</si>
  <si>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</si>
  <si>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</si>
  <si>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</si>
  <si>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</si>
  <si>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</si>
  <si>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</si>
  <si>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</si>
  <si>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</si>
  <si>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</si>
  <si>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</si>
  <si>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</si>
  <si>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</si>
  <si>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</si>
  <si>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</si>
  <si>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</si>
  <si>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</si>
  <si>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</si>
  <si>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</si>
  <si>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</si>
  <si>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</si>
  <si>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</si>
  <si>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</si>
  <si>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</si>
  <si>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</si>
  <si>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</si>
  <si>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</si>
  <si>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</si>
  <si>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</si>
  <si>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</si>
  <si>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</si>
  <si>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</si>
  <si>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</si>
  <si>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</si>
  <si>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</si>
  <si>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</si>
  <si>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</si>
  <si>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</si>
  <si>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</si>
  <si>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</si>
  <si>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</si>
  <si>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</si>
  <si>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</si>
  <si>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</si>
  <si>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</si>
  <si>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</si>
  <si>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</si>
  <si>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</si>
  <si>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</si>
  <si>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</si>
  <si>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</si>
  <si>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</si>
  <si>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</si>
  <si>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</si>
  <si>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</si>
  <si>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</si>
  <si>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</si>
  <si>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</si>
  <si>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</si>
  <si>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</si>
  <si>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</si>
  <si>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</si>
  <si>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</si>
  <si>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</si>
  <si>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</si>
  <si>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</si>
  <si>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</si>
  <si>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</si>
  <si>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</si>
  <si>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</si>
  <si>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</si>
  <si>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</si>
  <si>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</si>
  <si>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</si>
  <si>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</si>
  <si>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</si>
  <si>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</si>
  <si>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</si>
  <si>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</si>
  <si>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</si>
  <si>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</si>
  <si>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</si>
  <si>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</si>
  <si>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</si>
  <si>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</si>
  <si>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</si>
  <si>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</si>
  <si>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</si>
  <si>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</si>
  <si>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</si>
  <si>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</si>
  <si>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</si>
  <si>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</si>
  <si>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</si>
  <si>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</si>
  <si>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</si>
  <si>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</si>
  <si>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</si>
  <si>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</si>
  <si>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</si>
  <si>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</si>
  <si>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</si>
  <si>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</si>
  <si>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</si>
  <si>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</si>
  <si>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</si>
  <si>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</si>
  <si>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</si>
  <si>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</si>
  <si>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</si>
  <si>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</si>
  <si>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</si>
  <si>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</si>
  <si>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</si>
  <si>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</si>
  <si>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</si>
  <si>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</si>
  <si>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</si>
  <si>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</si>
  <si>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</si>
  <si>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</si>
  <si>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</si>
  <si>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</si>
  <si>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</si>
  <si>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</si>
  <si>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</si>
  <si>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</si>
  <si>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</si>
  <si>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</si>
  <si>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</si>
  <si>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</si>
  <si>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</si>
  <si>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</si>
  <si>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</si>
  <si>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</si>
  <si>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</si>
  <si>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</si>
  <si>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</si>
  <si>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</si>
  <si>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</si>
  <si>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</si>
  <si>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</si>
  <si>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</si>
  <si>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</si>
  <si>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</si>
  <si>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</si>
  <si>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</si>
  <si>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</si>
  <si>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</si>
  <si>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</si>
  <si>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</si>
  <si>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</si>
  <si>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</si>
  <si>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</si>
  <si>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</si>
  <si>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</si>
  <si>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</si>
  <si>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</si>
  <si>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</si>
  <si>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</si>
  <si>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</si>
  <si>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</si>
  <si>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</si>
  <si>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</si>
  <si>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</si>
  <si>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</si>
  <si>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</si>
  <si>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</si>
  <si>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</si>
  <si>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</si>
  <si>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</si>
  <si>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</si>
  <si>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</si>
  <si>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</si>
  <si>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</si>
  <si>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</si>
  <si>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</si>
  <si>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</si>
  <si>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</si>
  <si>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</si>
  <si>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</si>
  <si>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</si>
  <si>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</si>
  <si>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</si>
  <si>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</si>
  <si>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</si>
  <si>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</si>
  <si>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</si>
  <si>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</si>
  <si>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</si>
  <si>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</si>
  <si>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</si>
  <si>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</si>
  <si>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</si>
  <si>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</si>
  <si>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</si>
  <si>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</si>
  <si>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</si>
  <si>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</si>
  <si>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</si>
  <si>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</si>
  <si>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</si>
  <si>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</si>
  <si>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</si>
  <si>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</si>
  <si>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</si>
  <si>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</si>
  <si>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</si>
  <si>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</si>
  <si>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</si>
  <si>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</si>
  <si>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</si>
  <si>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</si>
  <si>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</si>
  <si>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</si>
  <si>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</si>
  <si>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</si>
  <si>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</si>
  <si>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</si>
  <si>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</si>
  <si>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</si>
  <si>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</si>
  <si>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</si>
  <si>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</si>
  <si>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</si>
  <si>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</si>
  <si>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</si>
  <si>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</si>
  <si>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</si>
  <si>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</si>
  <si>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</si>
  <si>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</si>
  <si>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</si>
  <si>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</si>
  <si>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</si>
  <si>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</si>
  <si>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</si>
  <si>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</si>
  <si>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</si>
  <si>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</si>
  <si>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</si>
  <si>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</si>
  <si>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</si>
  <si>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</si>
  <si>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</si>
  <si>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</si>
  <si>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</si>
  <si>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</si>
  <si>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</si>
  <si>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</si>
  <si>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</si>
  <si>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</si>
  <si>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</si>
  <si>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</si>
  <si>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</si>
  <si>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</si>
  <si>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</si>
  <si>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</si>
  <si>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</si>
  <si>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</si>
  <si>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</si>
  <si>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</si>
  <si>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</si>
  <si>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</si>
  <si>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</si>
  <si>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</si>
  <si>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</si>
  <si>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</si>
  <si>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</si>
  <si>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</si>
  <si>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</si>
  <si>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</si>
  <si>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</si>
  <si>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</si>
  <si>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</si>
  <si>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</si>
  <si>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</si>
  <si>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</si>
  <si>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</si>
  <si>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</si>
  <si>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</si>
  <si>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</si>
  <si>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</si>
  <si>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</si>
  <si>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</si>
  <si>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</si>
  <si>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</si>
  <si>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</si>
  <si>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</si>
  <si>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</si>
  <si>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</si>
  <si>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</si>
  <si>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</si>
  <si>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</si>
  <si>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</si>
  <si>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</si>
  <si>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</si>
  <si>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</si>
  <si>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</si>
  <si>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</si>
  <si>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</si>
  <si>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</si>
  <si>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</si>
  <si>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</si>
  <si>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</si>
  <si>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</si>
  <si>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</si>
  <si>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</si>
  <si>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</si>
  <si>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</si>
  <si>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</si>
  <si>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</si>
  <si>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</si>
  <si>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</si>
  <si>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</si>
  <si>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</si>
  <si>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</si>
  <si>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</si>
  <si>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</si>
  <si>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</si>
  <si>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</si>
  <si>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</si>
  <si>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</si>
  <si>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</si>
  <si>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</si>
  <si>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</si>
  <si>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</si>
  <si>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</si>
  <si>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</si>
  <si>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</si>
  <si>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</si>
  <si>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</si>
  <si>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</si>
  <si>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</si>
  <si>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</si>
  <si>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</si>
  <si>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</si>
  <si>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</si>
  <si>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</si>
  <si>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</si>
  <si>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</si>
  <si>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</si>
  <si>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</si>
  <si>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</si>
  <si>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</si>
  <si>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</si>
  <si>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</si>
  <si>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</si>
  <si>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</si>
  <si>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</si>
  <si>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</si>
  <si>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</si>
  <si>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</si>
  <si>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</si>
  <si>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</si>
  <si>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</si>
  <si>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</si>
  <si>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</si>
  <si>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</si>
  <si>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</si>
  <si>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</si>
  <si>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</si>
  <si>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</si>
  <si>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</si>
  <si>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</si>
  <si>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</si>
  <si>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</si>
  <si>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</si>
  <si>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</si>
  <si>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</si>
  <si>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</si>
  <si>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</si>
  <si>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</si>
  <si>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</si>
  <si>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</si>
  <si>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</si>
  <si>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</si>
  <si>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</si>
  <si>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</si>
  <si>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</si>
  <si>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</si>
  <si>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</si>
  <si>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</si>
  <si>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</si>
  <si>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</si>
  <si>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</si>
  <si>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</si>
  <si>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</si>
  <si>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</si>
  <si>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</si>
  <si>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</si>
  <si>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</si>
  <si>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</si>
  <si>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</si>
  <si>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</si>
  <si>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</si>
  <si>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</si>
  <si>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</si>
  <si>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</si>
  <si>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</si>
  <si>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</si>
  <si>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</si>
  <si>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</si>
  <si>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</si>
  <si>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</si>
  <si>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</si>
  <si>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</si>
  <si>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</si>
  <si>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</si>
  <si>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</si>
  <si>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</si>
  <si>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</si>
  <si>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</si>
  <si>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</si>
  <si>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</si>
  <si>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</si>
  <si>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</si>
  <si>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</si>
  <si>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</si>
  <si>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</si>
  <si>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</si>
  <si>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</si>
  <si>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</si>
  <si>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</si>
  <si>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</si>
  <si>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</si>
  <si>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</si>
  <si>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</si>
  <si>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</si>
  <si>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</si>
  <si>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</si>
  <si>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</si>
  <si>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</si>
  <si>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</si>
  <si>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</si>
  <si>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</si>
  <si>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</si>
  <si>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</si>
  <si>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</si>
  <si>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</si>
  <si>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</si>
  <si>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</si>
  <si>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</si>
  <si>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</si>
  <si>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</si>
  <si>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</si>
  <si>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</si>
  <si>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</si>
  <si>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</si>
  <si>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</si>
  <si>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</si>
  <si>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</si>
  <si>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</si>
  <si>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</si>
  <si>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</si>
  <si>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</si>
  <si>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</si>
  <si>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</si>
  <si>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</si>
  <si>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</si>
  <si>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</si>
  <si>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</si>
  <si>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</si>
  <si>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</si>
  <si>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</si>
  <si>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</si>
  <si>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</si>
  <si>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</si>
  <si>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</si>
  <si>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</si>
  <si>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</si>
  <si>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</si>
  <si>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</si>
  <si>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</si>
  <si>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</si>
  <si>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</si>
  <si>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</si>
  <si>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</si>
  <si>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</si>
  <si>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</si>
  <si>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</si>
  <si>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</si>
  <si>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</si>
  <si>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</si>
  <si>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</si>
  <si>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</si>
  <si>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</si>
  <si>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</si>
  <si>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</si>
  <si>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</si>
  <si>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</si>
  <si>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</si>
  <si>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</si>
  <si>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</si>
  <si>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</si>
  <si>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</si>
  <si>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</si>
  <si>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</si>
  <si>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</si>
  <si>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</si>
  <si>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</si>
  <si>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</si>
  <si>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</si>
  <si>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</si>
  <si>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</si>
  <si>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</si>
  <si>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</si>
  <si>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</si>
  <si>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</si>
  <si>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</si>
  <si>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</si>
  <si>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</si>
  <si>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</si>
  <si>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</si>
  <si>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</si>
  <si>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</si>
  <si>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</si>
  <si>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</si>
  <si>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</si>
  <si>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</si>
  <si>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</si>
  <si>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</si>
  <si>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</si>
  <si>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</si>
  <si>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</si>
  <si>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</si>
  <si>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</si>
  <si>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</si>
  <si>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</si>
  <si>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</si>
  <si>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</si>
  <si>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</si>
  <si>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</si>
  <si>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</si>
  <si>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</si>
  <si>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</si>
  <si>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</si>
  <si>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</si>
  <si>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</si>
  <si>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</si>
  <si>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</si>
  <si>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</si>
  <si>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</si>
  <si>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</si>
  <si>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</si>
  <si>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</si>
  <si>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</si>
  <si>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</si>
  <si>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</si>
  <si>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</si>
  <si>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</si>
  <si>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</si>
  <si>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</si>
  <si>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</si>
  <si>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</si>
  <si>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</si>
  <si>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</si>
  <si>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</si>
  <si>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</si>
  <si>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</si>
  <si>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</si>
  <si>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</si>
  <si>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</si>
  <si>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</si>
  <si>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</si>
  <si>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</si>
  <si>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</si>
  <si>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</si>
  <si>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</si>
  <si>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</si>
  <si>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</si>
  <si>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</si>
  <si>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</si>
  <si>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</si>
  <si>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</si>
  <si>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</si>
  <si>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</si>
  <si>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</si>
  <si>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</si>
  <si>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</si>
  <si>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</si>
  <si>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</si>
  <si>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</si>
  <si>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</si>
  <si>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</si>
  <si>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</si>
  <si>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</si>
  <si>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</si>
  <si>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</si>
  <si>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</si>
  <si>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</si>
  <si>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</si>
  <si>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</si>
  <si>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</si>
  <si>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</si>
  <si>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</si>
  <si>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</si>
  <si>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</si>
  <si>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</si>
  <si>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</si>
  <si>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</si>
  <si>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</si>
  <si>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</si>
  <si>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</si>
  <si>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</si>
  <si>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</si>
  <si>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</si>
  <si>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</si>
  <si>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</si>
  <si>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</si>
  <si>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</si>
  <si>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</si>
  <si>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</si>
  <si>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</si>
  <si>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</si>
  <si>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</si>
  <si>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</si>
  <si>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</si>
  <si>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</si>
  <si>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</si>
  <si>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</si>
  <si>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</si>
  <si>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</si>
  <si>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</si>
  <si>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</si>
  <si>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</si>
  <si>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</si>
  <si>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</si>
  <si>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</si>
  <si>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</si>
  <si>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</si>
  <si>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</si>
  <si>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</si>
  <si>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</si>
  <si>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</si>
  <si>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</si>
  <si>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</si>
  <si>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</si>
  <si>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</si>
  <si>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</si>
  <si>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</si>
  <si>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</si>
  <si>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</si>
  <si>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</si>
  <si>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</si>
  <si>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</si>
  <si>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</si>
  <si>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</si>
  <si>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</si>
  <si>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</si>
  <si>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</si>
  <si>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</si>
  <si>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</si>
  <si>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</si>
  <si>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</si>
  <si>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</si>
  <si>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</si>
  <si>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</si>
  <si>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</si>
  <si>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</si>
  <si>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</si>
  <si>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</si>
  <si>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</si>
  <si>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</si>
  <si>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</si>
  <si>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</si>
  <si>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</si>
  <si>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</si>
  <si>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</si>
  <si>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</si>
  <si>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</si>
  <si>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</si>
  <si>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</si>
  <si>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</si>
  <si>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</si>
  <si>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</si>
  <si>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</si>
  <si>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</si>
  <si>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</si>
  <si>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</si>
  <si>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</si>
  <si>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</si>
  <si>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</si>
  <si>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</si>
  <si>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</si>
  <si>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</si>
  <si>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</si>
  <si>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</si>
  <si>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</si>
  <si>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</si>
  <si>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</si>
  <si>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</si>
  <si>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</si>
  <si>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</si>
  <si>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</si>
  <si>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</si>
  <si>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</si>
  <si>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</si>
  <si>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</si>
  <si>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</si>
  <si>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</si>
  <si>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</si>
  <si>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</si>
  <si>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</si>
  <si>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</si>
  <si>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</si>
  <si>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</si>
  <si>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</si>
  <si>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</si>
  <si>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</si>
  <si>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</si>
  <si>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</si>
  <si>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</si>
  <si>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</si>
  <si>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</si>
  <si>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</si>
  <si>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</si>
  <si>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</si>
  <si>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</si>
  <si>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</si>
  <si>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</si>
  <si>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</si>
  <si>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</si>
  <si>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</si>
  <si>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</si>
  <si>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</si>
  <si>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</si>
  <si>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</si>
  <si>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</si>
  <si>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</si>
  <si>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</si>
  <si>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</si>
  <si>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</si>
  <si>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</si>
  <si>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</si>
  <si>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</si>
  <si>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</si>
  <si>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</si>
  <si>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</si>
  <si>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</si>
  <si>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</si>
  <si>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</si>
  <si>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</si>
  <si>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</si>
  <si>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</si>
  <si>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</si>
  <si>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</si>
  <si>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</si>
  <si>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</si>
  <si>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</si>
  <si>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</si>
  <si>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</si>
  <si>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</si>
  <si>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</si>
  <si>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</si>
  <si>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</si>
  <si>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</si>
  <si>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</si>
  <si>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</si>
  <si>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</si>
  <si>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</si>
  <si>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</si>
  <si>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</si>
  <si>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</si>
  <si>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</si>
  <si>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</si>
  <si>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</si>
  <si>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</si>
  <si>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</si>
  <si>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</si>
  <si>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</si>
  <si>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</si>
  <si>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</si>
  <si>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</si>
  <si>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</si>
  <si>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</si>
  <si>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</si>
  <si>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</si>
  <si>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</si>
  <si>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</si>
  <si>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</si>
  <si>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</si>
  <si>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</si>
  <si>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</si>
  <si>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</si>
  <si>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</si>
  <si>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</si>
  <si>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</si>
  <si>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</si>
  <si>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</si>
  <si>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</si>
  <si>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</si>
  <si>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</si>
  <si>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</si>
  <si>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</si>
  <si>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</si>
  <si>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</si>
  <si>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</si>
  <si>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</si>
  <si>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</si>
  <si>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</si>
  <si>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</si>
  <si>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</si>
  <si>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</si>
  <si>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</si>
  <si>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</si>
  <si>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</si>
  <si>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</si>
  <si>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</si>
  <si>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</si>
  <si>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</si>
  <si>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</si>
  <si>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</si>
  <si>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</si>
  <si>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</si>
  <si>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</si>
  <si>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</si>
  <si>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</si>
  <si>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</si>
  <si>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</si>
  <si>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</si>
  <si>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</si>
  <si>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</si>
  <si>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</si>
  <si>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</si>
  <si>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</si>
  <si>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</si>
  <si>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</si>
  <si>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</si>
  <si>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</si>
  <si>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</si>
  <si>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</si>
  <si>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</si>
  <si>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</si>
  <si>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</si>
  <si>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</si>
  <si>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</si>
  <si>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</si>
  <si>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</si>
  <si>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</si>
  <si>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</si>
  <si>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</si>
  <si>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</si>
  <si>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</si>
  <si>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</si>
  <si>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</si>
  <si>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</si>
  <si>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</si>
  <si>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</si>
  <si>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</si>
  <si>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</si>
  <si>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</si>
  <si>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</si>
  <si>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</si>
  <si>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</si>
  <si>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</si>
  <si>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</si>
  <si>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</si>
  <si>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</si>
  <si>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</si>
  <si>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</si>
  <si>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</si>
  <si>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</si>
  <si>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</si>
  <si>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</si>
  <si>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</si>
  <si>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</si>
  <si>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</si>
  <si>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</si>
  <si>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</si>
  <si>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</si>
  <si>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</si>
  <si>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</si>
  <si>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</si>
  <si>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</si>
  <si>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</si>
  <si>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</si>
  <si>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</si>
  <si>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</si>
  <si>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</si>
  <si>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</si>
  <si>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</si>
  <si>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</si>
  <si>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</si>
  <si>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</si>
  <si>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</si>
  <si>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</si>
  <si>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</si>
  <si>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</si>
  <si>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</si>
  <si>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</si>
  <si>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</si>
  <si>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</si>
  <si>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</si>
  <si>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</si>
  <si>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</si>
  <si>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</si>
  <si>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</si>
  <si>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</si>
  <si>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</si>
  <si>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</si>
  <si>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</si>
  <si>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</si>
  <si>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</si>
  <si>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</si>
  <si>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</si>
  <si>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</si>
  <si>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</si>
  <si>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</si>
  <si>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</si>
  <si>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</si>
  <si>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</si>
  <si>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</si>
  <si>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</si>
  <si>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</si>
  <si>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</si>
  <si>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</si>
  <si>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</si>
  <si>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</si>
  <si>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</si>
  <si>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</si>
  <si>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</si>
  <si>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</si>
  <si>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</si>
  <si>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</si>
  <si>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</si>
  <si>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</si>
  <si>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</si>
  <si>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</si>
  <si>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</si>
  <si>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</si>
  <si>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</si>
  <si>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</si>
  <si>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</si>
  <si>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</si>
  <si>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</si>
  <si>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</si>
  <si>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</si>
  <si>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</si>
  <si>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</si>
  <si>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</si>
  <si>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</si>
  <si>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</si>
  <si>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</si>
  <si>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</si>
  <si>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</si>
  <si>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</si>
  <si>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</si>
  <si>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</si>
  <si>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</si>
  <si>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</si>
  <si>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</si>
  <si>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</si>
  <si>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</si>
  <si>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</si>
  <si>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</si>
  <si>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</si>
  <si>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</si>
  <si>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</si>
  <si>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</si>
  <si>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</si>
  <si>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</si>
  <si>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</si>
  <si>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</si>
  <si>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</si>
  <si>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</si>
  <si>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</si>
  <si>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</si>
  <si>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</si>
  <si>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</si>
  <si>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</si>
  <si>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</si>
  <si>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</si>
  <si>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</si>
  <si>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</si>
  <si>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</si>
  <si>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</si>
  <si>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</si>
  <si>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</si>
  <si>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</si>
  <si>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</si>
  <si>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</si>
  <si>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</si>
  <si>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</si>
  <si>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</si>
  <si>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</si>
  <si>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</si>
  <si>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</si>
  <si>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</si>
  <si>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</si>
  <si>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</si>
  <si>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</si>
  <si>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</si>
  <si>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</si>
  <si>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</si>
  <si>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</si>
  <si>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</si>
  <si>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</si>
  <si>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</si>
  <si>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</si>
  <si>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</si>
  <si>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</si>
  <si>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</si>
  <si>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</si>
  <si>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</si>
  <si>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</si>
  <si>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</si>
  <si>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</si>
  <si>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</si>
  <si>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</si>
  <si>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</si>
  <si>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</si>
  <si>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</si>
  <si>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</si>
  <si>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</si>
  <si>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</si>
  <si>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</si>
  <si>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</si>
  <si>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</si>
  <si>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</si>
  <si>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</si>
  <si>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</si>
  <si>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</si>
  <si>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</si>
  <si>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</si>
  <si>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</si>
  <si>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</si>
  <si>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</si>
  <si>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</si>
  <si>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</si>
  <si>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</si>
  <si>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</si>
  <si>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</si>
  <si>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</si>
  <si>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</si>
  <si>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</si>
  <si>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</si>
  <si>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</si>
  <si>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</si>
  <si>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</si>
  <si>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</si>
  <si>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</si>
  <si>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</si>
  <si>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</si>
  <si>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</si>
  <si>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</si>
  <si>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</si>
  <si>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</si>
  <si>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</si>
  <si>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</si>
  <si>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</si>
  <si>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</si>
  <si>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</si>
  <si>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</si>
  <si>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</si>
  <si>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</si>
  <si>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</si>
  <si>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</si>
  <si>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</si>
  <si>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</si>
  <si>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</si>
  <si>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</si>
  <si>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</si>
  <si>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</si>
  <si>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</si>
  <si>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</si>
  <si>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</si>
  <si>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</si>
  <si>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</si>
  <si>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</si>
  <si>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</si>
  <si>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</si>
  <si>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</si>
  <si>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</si>
  <si>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</si>
  <si>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</si>
  <si>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</si>
  <si>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</si>
  <si>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</si>
  <si>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</si>
  <si>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</si>
  <si>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</si>
  <si>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</si>
  <si>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</si>
  <si>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</si>
  <si>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</si>
  <si>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</si>
  <si>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</si>
  <si>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</si>
  <si>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</si>
  <si>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</si>
  <si>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</si>
  <si>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</si>
  <si>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</si>
  <si>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</si>
  <si>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</si>
  <si>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</si>
  <si>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</si>
  <si>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</si>
  <si>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</si>
  <si>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</si>
  <si>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</si>
  <si>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</si>
  <si>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</si>
  <si>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</si>
  <si>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</si>
  <si>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</si>
  <si>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</si>
  <si>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</si>
  <si>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</si>
  <si>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</si>
  <si>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</si>
  <si>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</si>
  <si>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</si>
  <si>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</si>
  <si>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</si>
  <si>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</si>
  <si>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</si>
  <si>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</si>
  <si>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</si>
  <si>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</si>
  <si>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</si>
  <si>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</si>
  <si>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</si>
  <si>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</si>
  <si>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</si>
  <si>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</si>
  <si>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</si>
  <si>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</si>
  <si>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</si>
  <si>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</si>
  <si>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</si>
  <si>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</si>
  <si>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</si>
  <si>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</si>
  <si>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</si>
  <si>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</si>
  <si>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</si>
  <si>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</si>
  <si>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</si>
  <si>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</si>
  <si>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</si>
  <si>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</si>
  <si>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</si>
  <si>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</si>
  <si>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</si>
  <si>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</si>
  <si>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</si>
  <si>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</si>
  <si>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</si>
  <si>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</si>
  <si>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</si>
  <si>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</si>
  <si>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</si>
  <si>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</si>
  <si>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</si>
  <si>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</si>
  <si>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</si>
  <si>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</si>
  <si>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</si>
  <si>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</si>
  <si>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</si>
  <si>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</si>
  <si>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</si>
  <si>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</si>
  <si>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</si>
  <si>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</si>
  <si>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</si>
  <si>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</si>
  <si>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</si>
  <si>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</si>
  <si>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</si>
  <si>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</si>
  <si>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</si>
  <si>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</si>
  <si>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</si>
  <si>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</si>
  <si>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</si>
  <si>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</si>
  <si>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</si>
  <si>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</si>
  <si>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</si>
  <si>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</si>
  <si>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</si>
  <si>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</si>
  <si>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</si>
  <si>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</si>
  <si>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</si>
  <si>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</si>
  <si>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</si>
  <si>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</si>
  <si>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</si>
  <si>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</si>
  <si>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</si>
  <si>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</si>
  <si>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</si>
  <si>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</si>
  <si>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</si>
  <si>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</si>
  <si>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</si>
  <si>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</si>
  <si>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</si>
  <si>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</si>
  <si>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</si>
  <si>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</si>
  <si>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</si>
  <si>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</si>
  <si>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</si>
  <si>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</si>
  <si>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</si>
  <si>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</si>
  <si>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</si>
  <si>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</si>
  <si>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</si>
  <si>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</si>
  <si>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</si>
  <si>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</si>
  <si>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</si>
  <si>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</si>
  <si>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</si>
  <si>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</si>
  <si>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</si>
  <si>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</si>
  <si>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</si>
  <si>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</si>
  <si>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</si>
  <si>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</si>
  <si>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</si>
  <si>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</si>
  <si>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</si>
  <si>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</si>
  <si>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</si>
  <si>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</si>
  <si>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</si>
  <si>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</si>
  <si>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</si>
  <si>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</si>
  <si>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</si>
  <si>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</si>
  <si>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</si>
  <si>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</si>
  <si>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</si>
  <si>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</si>
  <si>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</si>
  <si>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</si>
  <si>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</si>
  <si>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</si>
  <si>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</si>
  <si>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</si>
  <si>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</si>
  <si>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</si>
  <si>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</si>
  <si>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</si>
  <si>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</si>
  <si>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</si>
  <si>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</si>
  <si>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</si>
  <si>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</si>
  <si>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</si>
  <si>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</si>
  <si>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</si>
  <si>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</si>
  <si>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</si>
  <si>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</si>
  <si>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</si>
  <si>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</si>
  <si>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</si>
  <si>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</si>
  <si>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</si>
  <si>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</si>
  <si>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</si>
  <si>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</si>
  <si>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</si>
  <si>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</si>
  <si>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</si>
  <si>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</si>
  <si>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</si>
  <si>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</si>
  <si>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</si>
  <si>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</si>
  <si>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</si>
  <si>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</si>
  <si>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</si>
  <si>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</si>
  <si>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</si>
  <si>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</si>
  <si>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</si>
  <si>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</si>
  <si>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</si>
  <si>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</si>
  <si>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</si>
  <si>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</si>
  <si>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</si>
  <si>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</si>
  <si>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</si>
  <si>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</si>
  <si>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</si>
  <si>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</si>
  <si>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</si>
  <si>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</si>
  <si>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</si>
  <si>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</si>
  <si>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</si>
  <si>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</si>
  <si>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</si>
  <si>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</si>
  <si>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</si>
  <si>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</si>
  <si>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</si>
  <si>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</si>
  <si>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</si>
  <si>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</si>
  <si>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</si>
  <si>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</si>
  <si>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</si>
  <si>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</si>
  <si>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</si>
  <si>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</si>
  <si>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</si>
  <si>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</si>
  <si>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</si>
  <si>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</si>
  <si>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</si>
  <si>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</si>
  <si>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</si>
  <si>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</si>
  <si>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</si>
  <si>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</si>
  <si>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</si>
  <si>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</si>
  <si>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</si>
  <si>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</si>
  <si>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</si>
  <si>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</si>
  <si>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</si>
  <si>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</si>
  <si>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</si>
  <si>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</si>
  <si>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</si>
  <si>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</si>
  <si>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</si>
  <si>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</si>
  <si>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</si>
  <si>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</si>
  <si>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</si>
  <si>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</si>
  <si>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</si>
  <si>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</si>
  <si>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</si>
  <si>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</si>
  <si>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</si>
  <si>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</si>
  <si>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</si>
  <si>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</si>
  <si>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</si>
  <si>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</si>
  <si>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</si>
  <si>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</si>
  <si>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</si>
  <si>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</si>
  <si>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</si>
  <si>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</si>
  <si>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</si>
  <si>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</si>
  <si>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</si>
  <si>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</si>
  <si>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</si>
  <si>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</si>
  <si>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</si>
  <si>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</si>
  <si>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</si>
  <si>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</si>
  <si>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</si>
  <si>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</si>
  <si>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</si>
  <si>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</si>
  <si>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</si>
  <si>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</si>
  <si>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</si>
  <si>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</si>
  <si>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</si>
  <si>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</si>
  <si>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</si>
  <si>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</si>
  <si>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</si>
  <si>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</si>
  <si>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</si>
  <si>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</si>
  <si>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</si>
  <si>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</si>
  <si>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</si>
  <si>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</si>
  <si>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</si>
  <si>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</si>
  <si>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</si>
  <si>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</si>
  <si>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</si>
  <si>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</si>
  <si>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</si>
  <si>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</si>
  <si>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</si>
  <si>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</si>
  <si>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</si>
  <si>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</si>
  <si>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</si>
  <si>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</si>
  <si>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</si>
  <si>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</si>
  <si>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</si>
  <si>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</si>
  <si>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</si>
  <si>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</si>
  <si>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</si>
  <si>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</si>
  <si>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</si>
  <si>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</si>
  <si>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</si>
  <si>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</si>
  <si>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</si>
  <si>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</si>
  <si>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</si>
  <si>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</si>
  <si>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</si>
  <si>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</si>
  <si>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</si>
  <si>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</si>
  <si>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</si>
  <si>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</si>
  <si>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</si>
  <si>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</si>
  <si>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</si>
  <si>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</si>
  <si>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</si>
  <si>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</si>
  <si>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</si>
  <si>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</si>
  <si>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</si>
  <si>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</si>
  <si>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</si>
  <si>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</si>
  <si>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</si>
  <si>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</si>
  <si>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</si>
  <si>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</si>
  <si>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</si>
  <si>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</si>
  <si>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</si>
  <si>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</si>
  <si>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</si>
  <si>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</si>
  <si>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</si>
  <si>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</si>
  <si>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</si>
  <si>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</si>
  <si>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</si>
  <si>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</si>
  <si>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</si>
  <si>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</si>
  <si>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</si>
  <si>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</si>
  <si>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</si>
  <si>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</si>
  <si>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</si>
  <si>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</si>
  <si>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</si>
  <si>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</si>
  <si>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</si>
  <si>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</si>
  <si>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</si>
  <si>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</si>
  <si>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</si>
  <si>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</si>
  <si>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</si>
  <si>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</si>
  <si>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</si>
  <si>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</si>
  <si>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</si>
  <si>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</si>
  <si>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</si>
  <si>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</si>
  <si>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</si>
  <si>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</si>
  <si>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</si>
  <si>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</si>
  <si>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</si>
  <si>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</si>
  <si>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</si>
  <si>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</si>
  <si>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</si>
  <si>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</si>
  <si>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</si>
  <si>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</si>
  <si>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05172220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</si>
  <si>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</si>
  <si>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</si>
  <si>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</si>
  <si>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</si>
  <si>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</si>
  <si>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</si>
  <si>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</si>
  <si>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SERRES-SUR-ARGET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</si>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</sst>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579160</v>
      </c>
      <c r="G10" s="25"/>
      <c r="H10" s="25"/>
    </row>
    <row r="11" customFormat="false" ht="15" hidden="false" customHeight="false" outlineLevel="0" collapsed="false">
      <c r="A11" s="26" t="s">
        <v>5183</v>
      </c>
      <c r="B11" s="30" t="n">
        <v>44447</v>
      </c>
      <c r="D11" s="26" t="s">
        <v>5184</v>
      </c>
      <c r="E11" s="29" t="n">
        <v>6207896</v>
      </c>
      <c r="G11" s="25"/>
      <c r="H11" s="25"/>
    </row>
    <row r="12" customFormat="false" ht="15" hidden="false" customHeight="false" outlineLevel="0" collapsed="false">
      <c r="A12" s="26" t="s">
        <v>5185</v>
      </c>
      <c r="B12" s="29" t="s">
        <v>5186</v>
      </c>
      <c r="D12" s="26" t="s">
        <v>5187</v>
      </c>
      <c r="E12" s="29" t="n">
        <v>579145</v>
      </c>
      <c r="G12" s="25"/>
      <c r="H12" s="25"/>
    </row>
    <row r="13" customFormat="false" ht="17.25" hidden="false" customHeight="true" outlineLevel="0" collapsed="false">
      <c r="A13" s="12"/>
      <c r="B13" s="31"/>
      <c r="D13" s="26" t="s">
        <v>5188</v>
      </c>
      <c r="E13" s="29" t="n">
        <v>6207992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579160</v>
      </c>
    </row>
    <row r="18" customFormat="false" ht="15" hidden="false" customHeight="false" outlineLevel="0" collapsed="false">
      <c r="A18" s="36"/>
      <c r="B18" s="37" t="s">
        <v>5196</v>
      </c>
      <c r="C18" s="38" t="n">
        <f aca="false">E11</f>
        <v>6207896</v>
      </c>
    </row>
    <row r="19" customFormat="false" ht="15" hidden="false" customHeight="false" outlineLevel="0" collapsed="false">
      <c r="A19" s="33" t="s">
        <v>5197</v>
      </c>
      <c r="B19" s="39" t="n">
        <v>520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96</v>
      </c>
      <c r="D35" s="52" t="s">
        <v>5215</v>
      </c>
      <c r="E35" s="53" t="n">
        <v>4</v>
      </c>
    </row>
    <row r="36" s="56" customFormat="true" ht="15" hidden="false" customHeight="true" outlineLevel="0" collapsed="false">
      <c r="A36" s="54" t="s">
        <v>5216</v>
      </c>
      <c r="B36" s="34" t="n">
        <v>100</v>
      </c>
      <c r="C36" s="50"/>
      <c r="D36" s="55" t="s">
        <v>5217</v>
      </c>
      <c r="E36" s="34" t="n">
        <v>4</v>
      </c>
    </row>
    <row r="37" s="56" customFormat="true" ht="15" hidden="false" customHeight="true" outlineLevel="0" collapsed="false">
      <c r="A37" s="54" t="s">
        <v>5218</v>
      </c>
      <c r="B37" s="34" t="n">
        <v>3.1</v>
      </c>
      <c r="C37" s="50"/>
      <c r="D37" s="55" t="s">
        <v>5219</v>
      </c>
      <c r="E37" s="34" t="n">
        <v>2.8</v>
      </c>
    </row>
    <row r="38" s="56" customFormat="true" ht="15" hidden="false" customHeight="true" outlineLevel="0" collapsed="false">
      <c r="A38" s="54" t="s">
        <v>5220</v>
      </c>
      <c r="B38" s="34" t="n">
        <v>6</v>
      </c>
      <c r="C38" s="50"/>
      <c r="D38" s="55" t="s">
        <v>5220</v>
      </c>
      <c r="E38" s="34"/>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t="n">
        <v>5</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t="n">
        <v>2</v>
      </c>
    </row>
    <row r="59" s="17" customFormat="true" ht="15" hidden="false" customHeight="false" outlineLevel="0" collapsed="false">
      <c r="A59" s="33" t="s">
        <v>5239</v>
      </c>
      <c r="B59" s="62" t="n">
        <v>4</v>
      </c>
      <c r="C59" s="50"/>
      <c r="D59" s="26" t="s">
        <v>5239</v>
      </c>
      <c r="E59" s="62" t="n">
        <v>5</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5</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0.8</v>
      </c>
      <c r="E98" s="82"/>
      <c r="F98" s="83" t="s">
        <v>5274</v>
      </c>
      <c r="G98" s="86"/>
      <c r="H98" s="87"/>
    </row>
    <row r="99" customFormat="false" ht="15" hidden="false" customHeight="false" outlineLevel="0" collapsed="false">
      <c r="A99" s="78" t="s">
        <v>3199</v>
      </c>
      <c r="B99" s="79" t="str">
        <f aca="false">IF(A99="NEWCOD",IF(ISBLANK(G99),"renseigner le champ 'Nouveau taxon'",G99),VLOOKUP(A99,'Ref Taxo'!A:B,2,FALSE()))</f>
        <v>Nostoc</v>
      </c>
      <c r="C99" s="80" t="n">
        <f aca="false">IF(A99="NEWCOD",IF(ISBLANK(H99),"NoCod",H99),VLOOKUP(A99,'Ref Taxo'!A:D,4,FALSE()))</f>
        <v>1105</v>
      </c>
      <c r="D99" s="81" t="n">
        <v>0.01</v>
      </c>
      <c r="E99" s="82"/>
      <c r="F99" s="83" t="s">
        <v>5274</v>
      </c>
      <c r="G99" s="86"/>
      <c r="H99" s="87"/>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0.07</v>
      </c>
      <c r="E100" s="82"/>
      <c r="F100" s="83" t="s">
        <v>5274</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0.02</v>
      </c>
      <c r="E101" s="82"/>
      <c r="F101" s="83" t="s">
        <v>5274</v>
      </c>
      <c r="G101" s="86"/>
      <c r="H101" s="87"/>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0.1</v>
      </c>
      <c r="E102" s="82"/>
      <c r="F102" s="83" t="s">
        <v>5274</v>
      </c>
      <c r="G102" s="86"/>
      <c r="H102" s="87"/>
    </row>
    <row r="103" customFormat="false" ht="15" hidden="false" customHeight="false" outlineLevel="0" collapsed="false">
      <c r="A103" s="78" t="s">
        <v>2466</v>
      </c>
      <c r="B103" s="79" t="str">
        <f aca="false">IF(A103="NEWCOD",IF(ISBLANK(G103),"renseigner le champ 'Nouveau taxon'",G103),VLOOKUP(A103,'Ref Taxo'!A:B,2,FALSE()))</f>
        <v>Jungermannia exsertifolia</v>
      </c>
      <c r="C103" s="80" t="n">
        <f aca="false">IF(A103="NEWCOD",IF(ISBLANK(H103),"NoCod",H103),VLOOKUP(A103,'Ref Taxo'!A:D,4,FALSE()))</f>
        <v>19821</v>
      </c>
      <c r="D103" s="81" t="n">
        <v>0.01</v>
      </c>
      <c r="E103" s="82"/>
      <c r="F103" s="83" t="s">
        <v>5274</v>
      </c>
      <c r="G103" s="86"/>
      <c r="H103" s="87"/>
    </row>
    <row r="104" customFormat="false" ht="15" hidden="false" customHeight="false" outlineLevel="0" collapsed="false">
      <c r="A104" s="78" t="s">
        <v>4317</v>
      </c>
      <c r="B104" s="79" t="str">
        <f aca="false">IF(A104="NEWCOD",IF(ISBLANK(G104),"renseigner le champ 'Nouveau taxon'",G104),VLOOKUP(A104,'Ref Taxo'!A:B,2,FALSE()))</f>
        <v>Scapania undulata</v>
      </c>
      <c r="C104" s="80" t="n">
        <f aca="false">IF(A104="NEWCOD",IF(ISBLANK(H104),"NoCod",H104),VLOOKUP(A104,'Ref Taxo'!A:D,4,FALSE()))</f>
        <v>1213</v>
      </c>
      <c r="D104" s="81" t="n">
        <v>0.01</v>
      </c>
      <c r="E104" s="82"/>
      <c r="F104" s="83" t="s">
        <v>5274</v>
      </c>
      <c r="G104" s="86"/>
      <c r="H104" s="87"/>
    </row>
    <row r="105" customFormat="false" ht="15" hidden="false" customHeight="false" outlineLevel="0" collapsed="false">
      <c r="A105" s="78" t="s">
        <v>470</v>
      </c>
      <c r="B105" s="79" t="str">
        <f aca="false">IF(A105="NEWCOD",IF(ISBLANK(G105),"renseigner le champ 'Nouveau taxon'",G105),VLOOKUP(A105,'Ref Taxo'!A:B,2,FALSE()))</f>
        <v>Brachythecium rivulare</v>
      </c>
      <c r="C105" s="80" t="n">
        <f aca="false">IF(A105="NEWCOD",IF(ISBLANK(H105),"NoCod",H105),VLOOKUP(A105,'Ref Taxo'!A:D,4,FALSE()))</f>
        <v>1260</v>
      </c>
      <c r="D105" s="81" t="n">
        <v>2.5</v>
      </c>
      <c r="E105" s="82"/>
      <c r="F105" s="83" t="s">
        <v>5274</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0.05</v>
      </c>
      <c r="E106" s="82"/>
      <c r="F106" s="83" t="s">
        <v>5275</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0.1</v>
      </c>
      <c r="E107" s="82"/>
      <c r="F107" s="83" t="s">
        <v>5274</v>
      </c>
      <c r="G107" s="86"/>
      <c r="H107" s="87"/>
    </row>
    <row r="108" customFormat="false" ht="15" hidden="false" customHeight="false" outlineLevel="0" collapsed="false">
      <c r="A108" s="78" t="s">
        <v>1951</v>
      </c>
      <c r="B108" s="79" t="str">
        <f aca="false">IF(A108="NEWCOD",IF(ISBLANK(G108),"renseigner le champ 'Nouveau taxon'",G108),VLOOKUP(A108,'Ref Taxo'!A:B,2,FALSE()))</f>
        <v>Fissidens rivularis</v>
      </c>
      <c r="C108" s="80" t="n">
        <f aca="false">IF(A108="NEWCOD",IF(ISBLANK(H108),"NoCod",H108),VLOOKUP(A108,'Ref Taxo'!A:D,4,FALSE()))</f>
        <v>19669</v>
      </c>
      <c r="D108" s="81" t="n">
        <v>0.15</v>
      </c>
      <c r="E108" s="82"/>
      <c r="F108" s="83" t="s">
        <v>5274</v>
      </c>
      <c r="G108" s="86"/>
      <c r="H108" s="87"/>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0.02</v>
      </c>
      <c r="E109" s="82"/>
      <c r="F109" s="83" t="s">
        <v>5274</v>
      </c>
      <c r="G109" s="86"/>
      <c r="H109" s="87"/>
    </row>
    <row r="110" customFormat="false" ht="15" hidden="false" customHeight="false" outlineLevel="0" collapsed="false">
      <c r="A110" s="78" t="s">
        <v>3512</v>
      </c>
      <c r="B110" s="79" t="str">
        <f aca="false">IF(A110="NEWCOD",IF(ISBLANK(G110),"renseigner le champ 'Nouveau taxon'",G110),VLOOKUP(A110,'Ref Taxo'!A:B,2,FALSE()))</f>
        <v>Plagiomnium rostratum</v>
      </c>
      <c r="C110" s="80" t="n">
        <f aca="false">IF(A110="NEWCOD",IF(ISBLANK(H110),"NoCod",H110),VLOOKUP(A110,'Ref Taxo'!A:D,4,FALSE()))</f>
        <v>19919</v>
      </c>
      <c r="D110" s="81" t="n">
        <v>0.01</v>
      </c>
      <c r="E110" s="82"/>
      <c r="F110" s="83" t="s">
        <v>5274</v>
      </c>
      <c r="G110" s="86"/>
      <c r="H110" s="87"/>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1.5</v>
      </c>
      <c r="E111" s="82"/>
      <c r="F111" s="83" t="s">
        <v>5274</v>
      </c>
      <c r="G111" s="86"/>
      <c r="H111" s="87"/>
    </row>
    <row r="112" customFormat="false" ht="15" hidden="false" customHeight="false" outlineLevel="0" collapsed="false">
      <c r="A112" s="78" t="s">
        <v>4837</v>
      </c>
      <c r="B112" s="79" t="str">
        <f aca="false">IF(A112="NEWCOD",IF(ISBLANK(G112),"renseigner le champ 'Nouveau taxon'",G112),VLOOKUP(A112,'Ref Taxo'!A:B,2,FALSE()))</f>
        <v>Thamnobryum alopecurum</v>
      </c>
      <c r="C112" s="80" t="n">
        <f aca="false">IF(A112="NEWCOD",IF(ISBLANK(H112),"NoCod",H112),VLOOKUP(A112,'Ref Taxo'!A:D,4,FALSE()))</f>
        <v>1344</v>
      </c>
      <c r="D112" s="81" t="n">
        <v>0.01</v>
      </c>
      <c r="E112" s="82"/>
      <c r="F112" s="83" t="s">
        <v>5274</v>
      </c>
      <c r="G112" s="86"/>
      <c r="H112" s="87"/>
    </row>
    <row r="113" customFormat="false" ht="15" hidden="false" customHeight="false" outlineLevel="0" collapsed="false">
      <c r="A113" s="78" t="s">
        <v>2048</v>
      </c>
      <c r="B113" s="79" t="str">
        <f aca="false">IF(A113="NEWCOD",IF(ISBLANK(G113),"renseigner le champ 'Nouveau taxon'",G113),VLOOKUP(A113,'Ref Taxo'!A:B,2,FALSE()))</f>
        <v>Glechoma hederacea</v>
      </c>
      <c r="C113" s="80" t="n">
        <f aca="false">IF(A113="NEWCOD",IF(ISBLANK(H113),"NoCod",H113),VLOOKUP(A113,'Ref Taxo'!A:D,4,FALSE()))</f>
        <v>19767</v>
      </c>
      <c r="D113" s="81" t="n">
        <v>0.01</v>
      </c>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2022-03-30T07:17:01Z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