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23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<sst xmlns="http://schemas.openxmlformats.org/spreadsheetml/2006/main" count="6485" uniqueCount="5306">
  <si>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</si>
  <si>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</si>
  <si>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</si>
  <si>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</si>
  <si>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</si>
  <si>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</si>
  <si>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</si>
  <si>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</si>
  <si>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</si>
  <si>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</si>
  <si>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</si>
  <si>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</si>
  <si>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</si>
  <si>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</si>
  <si>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</si>
  <si>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</si>
  <si>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</si>
  <si>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</si>
  <si>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</si>
  <si>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</si>
  <si>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</si>
  <si>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</si>
  <si>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</si>
  <si>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</si>
  <si>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</si>
  <si>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</si>
  <si>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</si>
  <si>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</si>
  <si>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</si>
  <si>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</si>
  <si>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</si>
  <si>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</si>
  <si>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</si>
  <si>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</si>
  <si>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</si>
  <si>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</si>
  <si>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</si>
  <si>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</si>
  <si>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</si>
  <si>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</si>
  <si>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</si>
  <si>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</si>
  <si>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</si>
  <si>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</si>
  <si>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</si>
  <si>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</si>
  <si>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</si>
  <si>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</si>
  <si>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</si>
  <si>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</si>
  <si>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</si>
  <si>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</si>
  <si>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</si>
  <si>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</si>
  <si>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</si>
  <si>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</si>
  <si>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</si>
  <si>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</si>
  <si>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</si>
  <si>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</si>
  <si>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</si>
  <si>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</si>
  <si>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</si>
  <si>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</si>
  <si>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</si>
  <si>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</si>
  <si>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</si>
  <si>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</si>
  <si>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</si>
  <si>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</si>
  <si>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</si>
  <si>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</si>
  <si>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</si>
  <si>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</si>
  <si>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</si>
  <si>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</si>
  <si>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</si>
  <si>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</si>
  <si>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</si>
  <si>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</si>
  <si>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</si>
  <si>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</si>
  <si>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</si>
  <si>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</si>
  <si>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</si>
  <si>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</si>
  <si>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</si>
  <si>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</si>
  <si>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</si>
  <si>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</si>
  <si>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</si>
  <si>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</si>
  <si>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</si>
  <si>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</si>
  <si>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</si>
  <si>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</si>
  <si>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</si>
  <si>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</si>
  <si>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</si>
  <si>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</si>
  <si>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</si>
  <si>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</si>
  <si>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</si>
  <si>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</si>
  <si>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</si>
  <si>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</si>
  <si>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</si>
  <si>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</si>
  <si>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</si>
  <si>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</si>
  <si>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</si>
  <si>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</si>
  <si>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</si>
  <si>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</si>
  <si>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</si>
  <si>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</si>
  <si>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</si>
  <si>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</si>
  <si>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</si>
  <si>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</si>
  <si>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</si>
  <si>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</si>
  <si>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</si>
  <si>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</si>
  <si>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</si>
  <si>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</si>
  <si>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</si>
  <si>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</si>
  <si>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</si>
  <si>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</si>
  <si>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</si>
  <si>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</si>
  <si>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</si>
  <si>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</si>
  <si>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</si>
  <si>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</si>
  <si>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</si>
  <si>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</si>
  <si>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</si>
  <si>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</si>
  <si>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</si>
  <si>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</si>
  <si>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</si>
  <si>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</si>
  <si>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</si>
  <si>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</si>
  <si>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</si>
  <si>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</si>
  <si>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</si>
  <si>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</si>
  <si>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</si>
  <si>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</si>
  <si>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</si>
  <si>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</si>
  <si>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</si>
  <si>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</si>
  <si>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</si>
  <si>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</si>
  <si>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</si>
  <si>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</si>
  <si>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</si>
  <si>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</si>
  <si>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</si>
  <si>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</si>
  <si>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</si>
  <si>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</si>
  <si>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</si>
  <si>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</si>
  <si>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</si>
  <si>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</si>
  <si>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</si>
  <si>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</si>
  <si>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</si>
  <si>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</si>
  <si>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</si>
  <si>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</si>
  <si>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</si>
  <si>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</si>
  <si>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</si>
  <si>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</si>
  <si>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</si>
  <si>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</si>
  <si>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</si>
  <si>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</si>
  <si>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</si>
  <si>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</si>
  <si>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</si>
  <si>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</si>
  <si>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</si>
  <si>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</si>
  <si>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</si>
  <si>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</si>
  <si>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</si>
  <si>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</si>
  <si>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</si>
  <si>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</si>
  <si>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</si>
  <si>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</si>
  <si>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</si>
  <si>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</si>
  <si>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</si>
  <si>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</si>
  <si>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</si>
  <si>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</si>
  <si>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</si>
  <si>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</si>
  <si>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</si>
  <si>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</si>
  <si>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</si>
  <si>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</si>
  <si>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</si>
  <si>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</si>
  <si>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</si>
  <si>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</si>
  <si>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</si>
  <si>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</si>
  <si>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</si>
  <si>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</si>
  <si>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</si>
  <si>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</si>
  <si>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</si>
  <si>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</si>
  <si>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</si>
  <si>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</si>
  <si>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</si>
  <si>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</si>
  <si>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</si>
  <si>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</si>
  <si>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</si>
  <si>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</si>
  <si>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</si>
  <si>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</si>
  <si>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</si>
  <si>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</si>
  <si>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</si>
  <si>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</si>
  <si>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</si>
  <si>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</si>
  <si>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</si>
  <si>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</si>
  <si>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</si>
  <si>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</si>
  <si>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</si>
  <si>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</si>
  <si>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</si>
  <si>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</si>
  <si>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</si>
  <si>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</si>
  <si>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</si>
  <si>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</si>
  <si>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</si>
  <si>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</si>
  <si>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</si>
  <si>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</si>
  <si>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</si>
  <si>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</si>
  <si>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</si>
  <si>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</si>
  <si>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</si>
  <si>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</si>
  <si>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</si>
  <si>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</si>
  <si>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</si>
  <si>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</si>
  <si>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</si>
  <si>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</si>
  <si>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</si>
  <si>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</si>
  <si>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</si>
  <si>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</si>
  <si>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</si>
  <si>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</si>
  <si>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</si>
  <si>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</si>
  <si>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</si>
  <si>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</si>
  <si>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</si>
  <si>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</si>
  <si>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</si>
  <si>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</si>
  <si>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</si>
  <si>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</si>
  <si>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</si>
  <si>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</si>
  <si>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</si>
  <si>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</si>
  <si>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</si>
  <si>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</si>
  <si>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</si>
  <si>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</si>
  <si>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</si>
  <si>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</si>
  <si>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</si>
  <si>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</si>
  <si>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</si>
  <si>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</si>
  <si>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</si>
  <si>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</si>
  <si>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</si>
  <si>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</si>
  <si>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</si>
  <si>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</si>
  <si>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</si>
  <si>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</si>
  <si>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</si>
  <si>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</si>
  <si>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</si>
  <si>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</si>
  <si>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</si>
  <si>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</si>
  <si>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</si>
  <si>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</si>
  <si>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</si>
  <si>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</si>
  <si>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</si>
  <si>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</si>
  <si>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</si>
  <si>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</si>
  <si>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</si>
  <si>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</si>
  <si>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</si>
  <si>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</si>
  <si>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</si>
  <si>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</si>
  <si>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</si>
  <si>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</si>
  <si>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</si>
  <si>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</si>
  <si>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</si>
  <si>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</si>
  <si>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</si>
  <si>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</si>
  <si>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</si>
  <si>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</si>
  <si>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</si>
  <si>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</si>
  <si>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</si>
  <si>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</si>
  <si>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</si>
  <si>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</si>
  <si>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</si>
  <si>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</si>
  <si>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</si>
  <si>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</si>
  <si>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</si>
  <si>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</si>
  <si>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</si>
  <si>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</si>
  <si>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</si>
  <si>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</si>
  <si>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</si>
  <si>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</si>
  <si>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</si>
  <si>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</si>
  <si>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</si>
  <si>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</si>
  <si>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</si>
  <si>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</si>
  <si>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</si>
  <si>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</si>
  <si>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</si>
  <si>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</si>
  <si>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</si>
  <si>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</si>
  <si>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</si>
  <si>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</si>
  <si>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</si>
  <si>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</si>
  <si>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</si>
  <si>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</si>
  <si>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</si>
  <si>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</si>
  <si>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</si>
  <si>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</si>
  <si>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</si>
  <si>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</si>
  <si>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</si>
  <si>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</si>
  <si>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</si>
  <si>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</si>
  <si>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</si>
  <si>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</si>
  <si>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</si>
  <si>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</si>
  <si>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</si>
  <si>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</si>
  <si>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</si>
  <si>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</si>
  <si>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</si>
  <si>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</si>
  <si>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</si>
  <si>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</si>
  <si>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</si>
  <si>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</si>
  <si>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</si>
  <si>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</si>
  <si>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</si>
  <si>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</si>
  <si>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</si>
  <si>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</si>
  <si>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</si>
  <si>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</si>
  <si>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</si>
  <si>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</si>
  <si>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</si>
  <si>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</si>
  <si>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</si>
  <si>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</si>
  <si>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</si>
  <si>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</si>
  <si>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</si>
  <si>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</si>
  <si>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</si>
  <si>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</si>
  <si>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</si>
  <si>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</si>
  <si>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</si>
  <si>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</si>
  <si>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</si>
  <si>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</si>
  <si>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</si>
  <si>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</si>
  <si>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</si>
  <si>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</si>
  <si>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</si>
  <si>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</si>
  <si>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</si>
  <si>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</si>
  <si>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</si>
  <si>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</si>
  <si>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</si>
  <si>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</si>
  <si>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</si>
  <si>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</si>
  <si>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</si>
  <si>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</si>
  <si>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</si>
  <si>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</si>
  <si>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</si>
  <si>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</si>
  <si>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</si>
  <si>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</si>
  <si>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</si>
  <si>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</si>
  <si>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</si>
  <si>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</si>
  <si>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</si>
  <si>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</si>
  <si>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</si>
  <si>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</si>
  <si>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</si>
  <si>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</si>
  <si>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</si>
  <si>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</si>
  <si>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</si>
  <si>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</si>
  <si>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</si>
  <si>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</si>
  <si>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</si>
  <si>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</si>
  <si>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</si>
  <si>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</si>
  <si>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</si>
  <si>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</si>
  <si>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</si>
  <si>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</si>
  <si>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</si>
  <si>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</si>
  <si>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</si>
  <si>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</si>
  <si>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</si>
  <si>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</si>
  <si>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</si>
  <si>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</si>
  <si>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</si>
  <si>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</si>
  <si>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</si>
  <si>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</si>
  <si>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</si>
  <si>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</si>
  <si>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</si>
  <si>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</si>
  <si>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</si>
  <si>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</si>
  <si>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</si>
  <si>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</si>
  <si>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</si>
  <si>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</si>
  <si>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</si>
  <si>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</si>
  <si>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</si>
  <si>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</si>
  <si>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</si>
  <si>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</si>
  <si>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</si>
  <si>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</si>
  <si>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</si>
  <si>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</si>
  <si>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</si>
  <si>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</si>
  <si>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</si>
  <si>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</si>
  <si>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</si>
  <si>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</si>
  <si>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</si>
  <si>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</si>
  <si>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</si>
  <si>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</si>
  <si>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</si>
  <si>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</si>
  <si>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</si>
  <si>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</si>
  <si>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</si>
  <si>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</si>
  <si>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</si>
  <si>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</si>
  <si>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</si>
  <si>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</si>
  <si>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</si>
  <si>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</si>
  <si>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</si>
  <si>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</si>
  <si>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</si>
  <si>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</si>
  <si>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</si>
  <si>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</si>
  <si>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</si>
  <si>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</si>
  <si>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</si>
  <si>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</si>
  <si>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</si>
  <si>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</si>
  <si>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</si>
  <si>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</si>
  <si>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</si>
  <si>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</si>
  <si>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</si>
  <si>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</si>
  <si>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</si>
  <si>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</si>
  <si>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</si>
  <si>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</si>
  <si>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</si>
  <si>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</si>
  <si>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</si>
  <si>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</si>
  <si>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</si>
  <si>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</si>
  <si>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</si>
  <si>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</si>
  <si>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</si>
  <si>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</si>
  <si>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</si>
  <si>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</si>
  <si>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</si>
  <si>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</si>
  <si>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</si>
  <si>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</si>
  <si>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</si>
  <si>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</si>
  <si>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</si>
  <si>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</si>
  <si>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</si>
  <si>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</si>
  <si>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</si>
  <si>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</si>
  <si>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</si>
  <si>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</si>
  <si>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</si>
  <si>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</si>
  <si>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</si>
  <si>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</si>
  <si>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</si>
  <si>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</si>
  <si>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</si>
  <si>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</si>
  <si>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</si>
  <si>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</si>
  <si>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</si>
  <si>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</si>
  <si>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</si>
  <si>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</si>
  <si>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</si>
  <si>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</si>
  <si>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</si>
  <si>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</si>
  <si>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</si>
  <si>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</si>
  <si>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</si>
  <si>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</si>
  <si>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</si>
  <si>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</si>
  <si>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</si>
  <si>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</si>
  <si>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</si>
  <si>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</si>
  <si>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</si>
  <si>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</si>
  <si>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</si>
  <si>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</si>
  <si>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</si>
  <si>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</si>
  <si>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</si>
  <si>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</si>
  <si>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</si>
  <si>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</si>
  <si>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</si>
  <si>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</si>
  <si>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</si>
  <si>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</si>
  <si>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</si>
  <si>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</si>
  <si>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</si>
  <si>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</si>
  <si>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</si>
  <si>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</si>
  <si>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</si>
  <si>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</si>
  <si>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</si>
  <si>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</si>
  <si>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</si>
  <si>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</si>
  <si>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</si>
  <si>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</si>
  <si>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</si>
  <si>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</si>
  <si>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</si>
  <si>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</si>
  <si>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</si>
  <si>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</si>
  <si>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</si>
  <si>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</si>
  <si>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</si>
  <si>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</si>
  <si>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</si>
  <si>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</si>
  <si>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</si>
  <si>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</si>
  <si>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</si>
  <si>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</si>
  <si>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</si>
  <si>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</si>
  <si>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</si>
  <si>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</si>
  <si>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</si>
  <si>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</si>
  <si>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</si>
  <si>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</si>
  <si>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</si>
  <si>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</si>
  <si>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</si>
  <si>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</si>
  <si>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</si>
  <si>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</si>
  <si>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</si>
  <si>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</si>
  <si>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</si>
  <si>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</si>
  <si>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</si>
  <si>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</si>
  <si>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</si>
  <si>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</si>
  <si>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</si>
  <si>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</si>
  <si>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</si>
  <si>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</si>
  <si>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</si>
  <si>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</si>
  <si>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</si>
  <si>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</si>
  <si>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</si>
  <si>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</si>
  <si>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</si>
  <si>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</si>
  <si>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</si>
  <si>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</si>
  <si>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</si>
  <si>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</si>
  <si>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</si>
  <si>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</si>
  <si>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</si>
  <si>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</si>
  <si>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</si>
  <si>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</si>
  <si>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</si>
  <si>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</si>
  <si>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</si>
  <si>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</si>
  <si>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</si>
  <si>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</si>
  <si>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</si>
  <si>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</si>
  <si>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</si>
  <si>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</si>
  <si>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</si>
  <si>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</si>
  <si>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</si>
  <si>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</si>
  <si>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</si>
  <si>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</si>
  <si>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</si>
  <si>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</si>
  <si>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</si>
  <si>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</si>
  <si>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</si>
  <si>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</si>
  <si>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</si>
  <si>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</si>
  <si>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</si>
  <si>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</si>
  <si>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</si>
  <si>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</si>
  <si>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</si>
  <si>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</si>
  <si>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</si>
  <si>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</si>
  <si>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</si>
  <si>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</si>
  <si>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</si>
  <si>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</si>
  <si>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</si>
  <si>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</si>
  <si>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</si>
  <si>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</si>
  <si>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</si>
  <si>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</si>
  <si>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</si>
  <si>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</si>
  <si>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</si>
  <si>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</si>
  <si>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</si>
  <si>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</si>
  <si>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</si>
  <si>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</si>
  <si>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</si>
  <si>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</si>
  <si>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</si>
  <si>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</si>
  <si>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</si>
  <si>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</si>
  <si>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</si>
  <si>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</si>
  <si>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</si>
  <si>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</si>
  <si>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</si>
  <si>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</si>
  <si>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</si>
  <si>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</si>
  <si>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</si>
  <si>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</si>
  <si>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</si>
  <si>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</si>
  <si>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</si>
  <si>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</si>
  <si>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</si>
  <si>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</si>
  <si>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</si>
  <si>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</si>
  <si>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</si>
  <si>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</si>
  <si>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</si>
  <si>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</si>
  <si>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</si>
  <si>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</si>
  <si>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</si>
  <si>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</si>
  <si>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</si>
  <si>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</si>
  <si>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</si>
  <si>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</si>
  <si>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</si>
  <si>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</si>
  <si>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</si>
  <si>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</si>
  <si>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</si>
  <si>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</si>
  <si>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</si>
  <si>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</si>
  <si>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</si>
  <si>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</si>
  <si>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</si>
  <si>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</si>
  <si>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</si>
  <si>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</si>
  <si>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</si>
  <si>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</si>
  <si>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</si>
  <si>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</si>
  <si>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</si>
  <si>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</si>
  <si>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</si>
  <si>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</si>
  <si>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</si>
  <si>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</si>
  <si>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</si>
  <si>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</si>
  <si>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</si>
  <si>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</si>
  <si>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</si>
  <si>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</si>
  <si>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</si>
  <si>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</si>
  <si>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</si>
  <si>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</si>
  <si>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</si>
  <si>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</si>
  <si>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</si>
  <si>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</si>
  <si>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</si>
  <si>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</si>
  <si>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</si>
  <si>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</si>
  <si>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</si>
  <si>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</si>
  <si>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</si>
  <si>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</si>
  <si>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</si>
  <si>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</si>
  <si>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</si>
  <si>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</si>
  <si>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</si>
  <si>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</si>
  <si>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</si>
  <si>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</si>
  <si>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</si>
  <si>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</si>
  <si>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</si>
  <si>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</si>
  <si>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</si>
  <si>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</si>
  <si>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</si>
  <si>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</si>
  <si>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</si>
  <si>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</si>
  <si>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</si>
  <si>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</si>
  <si>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</si>
  <si>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</si>
  <si>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</si>
  <si>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</si>
  <si>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</si>
  <si>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</si>
  <si>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</si>
  <si>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</si>
  <si>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</si>
  <si>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</si>
  <si>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</si>
  <si>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</si>
  <si>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</si>
  <si>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</si>
  <si>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</si>
  <si>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</si>
  <si>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</si>
  <si>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</si>
  <si>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</si>
  <si>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</si>
  <si>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</si>
  <si>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</si>
  <si>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</si>
  <si>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</si>
  <si>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</si>
  <si>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</si>
  <si>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</si>
  <si>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</si>
  <si>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</si>
  <si>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</si>
  <si>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</si>
  <si>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</si>
  <si>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</si>
  <si>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</si>
  <si>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</si>
  <si>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</si>
  <si>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</si>
  <si>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</si>
  <si>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</si>
  <si>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</si>
  <si>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</si>
  <si>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</si>
  <si>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</si>
  <si>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</si>
  <si>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</si>
  <si>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</si>
  <si>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</si>
  <si>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</si>
  <si>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</si>
  <si>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</si>
  <si>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</si>
  <si>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</si>
  <si>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</si>
  <si>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</si>
  <si>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</si>
  <si>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</si>
  <si>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</si>
  <si>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</si>
  <si>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</si>
  <si>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</si>
  <si>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</si>
  <si>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</si>
  <si>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</si>
  <si>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</si>
  <si>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</si>
  <si>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</si>
  <si>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</si>
  <si>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</si>
  <si>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</si>
  <si>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</si>
  <si>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</si>
  <si>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</si>
  <si>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</si>
  <si>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</si>
  <si>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</si>
  <si>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</si>
  <si>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</si>
  <si>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</si>
  <si>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</si>
  <si>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</si>
  <si>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</si>
  <si>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</si>
  <si>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</si>
  <si>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</si>
  <si>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</si>
  <si>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</si>
  <si>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</si>
  <si>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</si>
  <si>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</si>
  <si>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</si>
  <si>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</si>
  <si>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</si>
  <si>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</si>
  <si>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</si>
  <si>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</si>
  <si>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</si>
  <si>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</si>
  <si>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</si>
  <si>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</si>
  <si>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</si>
  <si>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</si>
  <si>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</si>
  <si>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</si>
  <si>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</si>
  <si>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</si>
  <si>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</si>
  <si>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</si>
  <si>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</si>
  <si>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</si>
  <si>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</si>
  <si>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</si>
  <si>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</si>
  <si>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</si>
  <si>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</si>
  <si>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</si>
  <si>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</si>
  <si>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</si>
  <si>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</si>
  <si>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</si>
  <si>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</si>
  <si>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</si>
  <si>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</si>
  <si>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</si>
  <si>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</si>
  <si>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</si>
  <si>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</si>
  <si>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</si>
  <si>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</si>
  <si>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</si>
  <si>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</si>
  <si>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</si>
  <si>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</si>
  <si>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</si>
  <si>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</si>
  <si>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</si>
  <si>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</si>
  <si>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</si>
  <si>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</si>
  <si>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</si>
  <si>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</si>
  <si>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</si>
  <si>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</si>
  <si>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</si>
  <si>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</si>
  <si>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</si>
  <si>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</si>
  <si>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</si>
  <si>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</si>
  <si>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</si>
  <si>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</si>
  <si>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</si>
  <si>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</si>
  <si>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</si>
  <si>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</si>
  <si>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</si>
  <si>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</si>
  <si>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</si>
  <si>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</si>
  <si>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</si>
  <si>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</si>
  <si>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</si>
  <si>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</si>
  <si>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</si>
  <si>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</si>
  <si>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</si>
  <si>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</si>
  <si>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</si>
  <si>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</si>
  <si>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</si>
  <si>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</si>
  <si>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</si>
  <si>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</si>
  <si>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</si>
  <si>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</si>
  <si>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</si>
  <si>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</si>
  <si>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</si>
  <si>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</si>
  <si>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</si>
  <si>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</si>
  <si>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</si>
  <si>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</si>
  <si>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</si>
  <si>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</si>
  <si>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</si>
  <si>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</si>
  <si>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</si>
  <si>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</si>
  <si>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</si>
  <si>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</si>
  <si>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</si>
  <si>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</si>
  <si>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</si>
  <si>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</si>
  <si>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</si>
  <si>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</si>
  <si>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</si>
  <si>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</si>
  <si>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</si>
  <si>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</si>
  <si>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</si>
  <si>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</si>
  <si>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</si>
  <si>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</si>
  <si>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</si>
  <si>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</si>
  <si>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</si>
  <si>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</si>
  <si>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</si>
  <si>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</si>
  <si>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</si>
  <si>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</si>
  <si>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</si>
  <si>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</si>
  <si>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</si>
  <si>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</si>
  <si>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</si>
  <si>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</si>
  <si>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</si>
  <si>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</si>
  <si>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</si>
  <si>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</si>
  <si>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</si>
  <si>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</si>
  <si>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</si>
  <si>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</si>
  <si>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</si>
  <si>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</si>
  <si>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</si>
  <si>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</si>
  <si>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</si>
  <si>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</si>
  <si>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</si>
  <si>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</si>
  <si>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</si>
  <si>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</si>
  <si>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</si>
  <si>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</si>
  <si>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</si>
  <si>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</si>
  <si>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</si>
  <si>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</si>
  <si>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</si>
  <si>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</si>
  <si>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</si>
  <si>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</si>
  <si>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</si>
  <si>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</si>
  <si>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</si>
  <si>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</si>
  <si>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</si>
  <si>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</si>
  <si>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</si>
  <si>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</si>
  <si>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</si>
  <si>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</si>
  <si>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</si>
  <si>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</si>
  <si>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</si>
  <si>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</si>
  <si>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</si>
  <si>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</si>
  <si>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</si>
  <si>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</si>
  <si>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</si>
  <si>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</si>
  <si>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</si>
  <si>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</si>
  <si>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</si>
  <si>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</si>
  <si>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</si>
  <si>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</si>
  <si>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</si>
  <si>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</si>
  <si>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</si>
  <si>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</si>
  <si>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</si>
  <si>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</si>
  <si>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</si>
  <si>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</si>
  <si>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</si>
  <si>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</si>
  <si>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</si>
  <si>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</si>
  <si>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</si>
  <si>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</si>
  <si>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</si>
  <si>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</si>
  <si>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</si>
  <si>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</si>
  <si>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</si>
  <si>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</si>
  <si>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</si>
  <si>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</si>
  <si>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</si>
  <si>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</si>
  <si>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</si>
  <si>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</si>
  <si>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</si>
  <si>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</si>
  <si>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</si>
  <si>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</si>
  <si>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</si>
  <si>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</si>
  <si>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</si>
  <si>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</si>
  <si>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</si>
  <si>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</si>
  <si>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</si>
  <si>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</si>
  <si>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</si>
  <si>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</si>
  <si>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</si>
  <si>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</si>
  <si>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</si>
  <si>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</si>
  <si>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</si>
  <si>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</si>
  <si>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</si>
  <si>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</si>
  <si>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</si>
  <si>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</si>
  <si>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</si>
  <si>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</si>
  <si>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</si>
  <si>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</si>
  <si>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</si>
  <si>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</si>
  <si>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</si>
  <si>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</si>
  <si>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</si>
  <si>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</si>
  <si>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</si>
  <si>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</si>
  <si>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</si>
  <si>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</si>
  <si>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</si>
  <si>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</si>
  <si>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</si>
  <si>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</si>
  <si>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</si>
  <si>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</si>
  <si>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</si>
  <si>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</si>
  <si>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</si>
  <si>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</si>
  <si>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</si>
  <si>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</si>
  <si>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</si>
  <si>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</si>
  <si>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</si>
  <si>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</si>
  <si>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</si>
  <si>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</si>
  <si>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</si>
  <si>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</si>
  <si>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</si>
  <si>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</si>
  <si>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</si>
  <si>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</si>
  <si>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</si>
  <si>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</si>
  <si>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</si>
  <si>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</si>
  <si>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</si>
  <si>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</si>
  <si>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</si>
  <si>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</si>
  <si>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</si>
  <si>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</si>
  <si>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</si>
  <si>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</si>
  <si>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</si>
  <si>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</si>
  <si>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</si>
  <si>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</si>
  <si>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</si>
  <si>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</si>
  <si>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</si>
  <si>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</si>
  <si>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</si>
  <si>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</si>
  <si>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</si>
  <si>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</si>
  <si>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</si>
  <si>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</si>
  <si>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</si>
  <si>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</si>
  <si>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</si>
  <si>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</si>
  <si>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</si>
  <si>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</si>
  <si>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</si>
  <si>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</si>
  <si>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</si>
  <si>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</si>
  <si>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</si>
  <si>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</si>
  <si>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</si>
  <si>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</si>
  <si>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</si>
  <si>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</si>
  <si>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</si>
  <si>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</si>
  <si>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</si>
  <si>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</si>
  <si>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</si>
  <si>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</si>
  <si>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</si>
  <si>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</si>
  <si>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</si>
  <si>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</si>
  <si>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</si>
  <si>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</si>
  <si>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</si>
  <si>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</si>
  <si>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</si>
  <si>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</si>
  <si>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</si>
  <si>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</si>
  <si>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</si>
  <si>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</si>
  <si>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</si>
  <si>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</si>
  <si>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</si>
  <si>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</si>
  <si>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</si>
  <si>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</si>
  <si>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</si>
  <si>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</si>
  <si>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</si>
  <si>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</si>
  <si>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</si>
  <si>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</si>
  <si>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</si>
  <si>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</si>
  <si>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</si>
  <si>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</si>
  <si>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</si>
  <si>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</si>
  <si>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</si>
  <si>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</si>
  <si>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</si>
  <si>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</si>
  <si>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</si>
  <si>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</si>
  <si>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</si>
  <si>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</si>
  <si>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</si>
  <si>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</si>
  <si>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</si>
  <si>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</si>
  <si>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</si>
  <si>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</si>
  <si>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</si>
  <si>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</si>
  <si>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</si>
  <si>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</si>
  <si>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</si>
  <si>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</si>
  <si>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</si>
  <si>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</si>
  <si>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</si>
  <si>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</si>
  <si>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</si>
  <si>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</si>
  <si>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</si>
  <si>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</si>
  <si>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</si>
  <si>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</si>
  <si>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</si>
  <si>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</si>
  <si>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</si>
  <si>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</si>
  <si>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</si>
  <si>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</si>
  <si>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</si>
  <si>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</si>
  <si>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</si>
  <si>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</si>
  <si>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</si>
  <si>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</si>
  <si>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</si>
  <si>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</si>
  <si>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</si>
  <si>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</si>
  <si>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</si>
  <si>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</si>
  <si>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</si>
  <si>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</si>
  <si>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</si>
  <si>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</si>
  <si>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</si>
  <si>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</si>
  <si>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</si>
  <si>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</si>
  <si>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</si>
  <si>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</si>
  <si>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</si>
  <si>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</si>
  <si>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</si>
  <si>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</si>
  <si>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</si>
  <si>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</si>
  <si>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</si>
  <si>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</si>
  <si>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</si>
  <si>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</si>
  <si>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</si>
  <si>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</si>
  <si>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</si>
  <si>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</si>
  <si>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</si>
  <si>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</si>
  <si>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</si>
  <si>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</si>
  <si>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</si>
  <si>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</si>
  <si>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</si>
  <si>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</si>
  <si>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</si>
  <si>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</si>
  <si>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</si>
  <si>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</si>
  <si>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</si>
  <si>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</si>
  <si>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</si>
  <si>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</si>
  <si>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</si>
  <si>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</si>
  <si>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</si>
  <si>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</si>
  <si>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</si>
  <si>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</si>
  <si>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</si>
  <si>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</si>
  <si>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</si>
  <si>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</si>
  <si>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</si>
  <si>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</si>
  <si>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</si>
  <si>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</si>
  <si>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</si>
  <si>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</si>
  <si>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</si>
  <si>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</si>
  <si>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</si>
  <si>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</si>
  <si>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</si>
  <si>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</si>
  <si>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</si>
  <si>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</si>
  <si>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</si>
  <si>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</si>
  <si>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</si>
  <si>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</si>
  <si>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</si>
  <si>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</si>
  <si>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</si>
  <si>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</si>
  <si>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</si>
  <si>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</si>
  <si>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</si>
  <si>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</si>
  <si>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</si>
  <si>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</si>
  <si>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</si>
  <si>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</si>
  <si>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</si>
  <si>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</si>
  <si>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</si>
  <si>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</si>
  <si>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</si>
  <si>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</si>
  <si>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</si>
  <si>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</si>
  <si>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</si>
  <si>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</si>
  <si>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</si>
  <si>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</si>
  <si>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</si>
  <si>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</si>
  <si>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</si>
  <si>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</si>
  <si>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</si>
  <si>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</si>
  <si>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</si>
  <si>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</si>
  <si>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</si>
  <si>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</si>
  <si>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</si>
  <si>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</si>
  <si>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</si>
  <si>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</si>
  <si>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</si>
  <si>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</si>
  <si>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</si>
  <si>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</si>
  <si>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</si>
  <si>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</si>
  <si>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</si>
  <si>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</si>
  <si>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</si>
  <si>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</si>
  <si>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</si>
  <si>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</si>
  <si>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</si>
  <si>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</si>
  <si>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</si>
  <si>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</si>
  <si>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</si>
  <si>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</si>
  <si>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</si>
  <si>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</si>
  <si>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</si>
  <si>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</si>
  <si>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</si>
  <si>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</si>
  <si>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</si>
  <si>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</si>
  <si>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</si>
  <si>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</si>
  <si>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</si>
  <si>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</si>
  <si>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</si>
  <si>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</si>
  <si>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</si>
  <si>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</si>
  <si>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</si>
  <si>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</si>
  <si>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</si>
  <si>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</si>
  <si>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</si>
  <si>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</si>
  <si>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</si>
  <si>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</si>
  <si>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</si>
  <si>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</si>
  <si>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</si>
  <si>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</si>
  <si>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</si>
  <si>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</si>
  <si>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</si>
  <si>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</si>
  <si>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</si>
  <si>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</si>
  <si>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</si>
  <si>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</si>
  <si>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</si>
  <si>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</si>
  <si>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</si>
  <si>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</si>
  <si>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</si>
  <si>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</si>
  <si>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</si>
  <si>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</si>
  <si>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</si>
  <si>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</si>
  <si>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</si>
  <si>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</si>
  <si>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</si>
  <si>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</si>
  <si>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</si>
  <si>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</si>
  <si>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</si>
  <si>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</si>
  <si>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</si>
  <si>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</si>
  <si>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</si>
  <si>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</si>
  <si>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</si>
  <si>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</si>
  <si>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</si>
  <si>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</si>
  <si>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</si>
  <si>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</si>
  <si>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</si>
  <si>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</si>
  <si>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</si>
  <si>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</si>
  <si>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</si>
  <si>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</si>
  <si>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</si>
  <si>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</si>
  <si>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</si>
  <si>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</si>
  <si>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</si>
  <si>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</si>
  <si>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</si>
  <si>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</si>
  <si>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</si>
  <si>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</si>
  <si>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</si>
  <si>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</si>
  <si>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</si>
  <si>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</si>
  <si>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</si>
  <si>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</si>
  <si>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</si>
  <si>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</si>
  <si>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</si>
  <si>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</si>
  <si>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</si>
  <si>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</si>
  <si>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</si>
  <si>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</si>
  <si>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</si>
  <si>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</si>
  <si>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</si>
  <si>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</si>
  <si>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</si>
  <si>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</si>
  <si>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</si>
  <si>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</si>
  <si>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</si>
  <si>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</si>
  <si>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</si>
  <si>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</si>
  <si>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</si>
  <si>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</si>
  <si>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</si>
  <si>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</si>
  <si>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</si>
  <si>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</si>
  <si>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</si>
  <si>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</si>
  <si>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</si>
  <si>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</si>
  <si>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</si>
  <si>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</si>
  <si>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</si>
  <si>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</si>
  <si>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</si>
  <si>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</si>
  <si>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</si>
  <si>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</si>
  <si>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</si>
  <si>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</si>
  <si>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</si>
  <si>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</si>
  <si>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</si>
  <si>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</si>
  <si>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</si>
  <si>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</si>
  <si>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</si>
  <si>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</si>
  <si>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</si>
  <si>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</si>
  <si>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</si>
  <si>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</si>
  <si>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</si>
  <si>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</si>
  <si>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</si>
  <si>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</si>
  <si>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</si>
  <si>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</si>
  <si>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</si>
  <si>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</si>
  <si>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</si>
  <si>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</si>
  <si>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</si>
  <si>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</si>
  <si>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</si>
  <si>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</si>
  <si>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</si>
  <si>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</si>
  <si>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</si>
  <si>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</si>
  <si>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</si>
  <si>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</si>
  <si>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</si>
  <si>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</si>
  <si>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</si>
  <si>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</si>
  <si>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</si>
  <si>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</si>
  <si>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</si>
  <si>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</si>
  <si>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</si>
  <si>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</si>
  <si>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</si>
  <si>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</si>
  <si>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</si>
  <si>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</si>
  <si>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</si>
  <si>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</si>
  <si>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</si>
  <si>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</si>
  <si>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</si>
  <si>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</si>
  <si>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</si>
  <si>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</si>
  <si>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</si>
  <si>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</si>
  <si>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</si>
  <si>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</si>
  <si>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</si>
  <si>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</si>
  <si>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</si>
  <si>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</si>
  <si>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</si>
  <si>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</si>
  <si>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</si>
  <si>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</si>
  <si>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</si>
  <si>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</si>
  <si>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</si>
  <si>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</si>
  <si>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</si>
  <si>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</si>
  <si>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</si>
  <si>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</si>
  <si>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</si>
  <si>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</si>
  <si>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</si>
  <si>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</si>
  <si>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</si>
  <si>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</si>
  <si>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</si>
  <si>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</si>
  <si>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</si>
  <si>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</si>
  <si>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</si>
  <si>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</si>
  <si>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</si>
  <si>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</si>
  <si>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</si>
  <si>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</si>
  <si>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</si>
  <si>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</si>
  <si>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</si>
  <si>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</si>
  <si>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</si>
  <si>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</si>
  <si>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</si>
  <si>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</si>
  <si>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</si>
  <si>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</si>
  <si>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</si>
  <si>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</si>
  <si>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</si>
  <si>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</si>
  <si>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</si>
  <si>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</si>
  <si>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</si>
  <si>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</si>
  <si>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</si>
  <si>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</si>
  <si>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</si>
  <si>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</si>
  <si>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</si>
  <si>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</si>
  <si>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</si>
  <si>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</si>
  <si>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</si>
  <si>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</si>
  <si>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</si>
  <si>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</si>
  <si>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</si>
  <si>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</si>
  <si>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</si>
  <si>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</si>
  <si>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</si>
  <si>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</si>
  <si>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</si>
  <si>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</si>
  <si>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</si>
  <si>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</si>
  <si>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</si>
  <si>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</si>
  <si>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</si>
  <si>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</si>
  <si>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</si>
  <si>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</si>
  <si>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</si>
  <si>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</si>
  <si>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</si>
  <si>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</si>
  <si>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</si>
  <si>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</si>
  <si>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</si>
  <si>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</si>
  <si>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</si>
  <si>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</si>
  <si>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</si>
  <si>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</si>
  <si>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</si>
  <si>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</si>
  <si>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</si>
  <si>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</si>
  <si>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</si>
  <si>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</si>
  <si>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</si>
  <si>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</si>
  <si>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</si>
  <si>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</si>
  <si>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</si>
  <si>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</si>
  <si>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</si>
  <si>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</si>
  <si>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</si>
  <si>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</si>
  <si>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</si>
  <si>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</si>
  <si>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</si>
  <si>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</si>
  <si>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</si>
  <si>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</si>
  <si>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</si>
  <si>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</si>
  <si>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</si>
  <si>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</si>
  <si>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</si>
  <si>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</si>
  <si>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</si>
  <si>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</si>
  <si>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</si>
  <si>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</si>
  <si>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</si>
  <si>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</si>
  <si>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</si>
  <si>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</si>
  <si>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</si>
  <si>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</si>
  <si>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</si>
  <si>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</si>
  <si>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</si>
  <si>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</si>
  <si>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</si>
  <si>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</si>
  <si>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</si>
  <si>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</si>
  <si>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</si>
  <si>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</si>
  <si>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</si>
  <si>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</si>
  <si>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</si>
  <si>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</si>
  <si>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</si>
  <si>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</si>
  <si>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</si>
  <si>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</si>
  <si>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</si>
  <si>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</si>
  <si>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</si>
  <si>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</si>
  <si>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</si>
  <si>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</si>
  <si>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</si>
  <si>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</si>
  <si>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</si>
  <si>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</si>
  <si>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</si>
  <si>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</si>
  <si>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</si>
  <si>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</si>
  <si>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</si>
  <si>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</si>
  <si>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</si>
  <si>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</si>
  <si>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</si>
  <si>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</si>
  <si>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</si>
  <si>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</si>
  <si>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</si>
  <si>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</si>
  <si>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</si>
  <si>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</si>
  <si>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</si>
  <si>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</si>
  <si>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</si>
  <si>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</si>
  <si>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</si>
  <si>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</si>
  <si>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</si>
  <si>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</si>
  <si>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</si>
  <si>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</si>
  <si>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</si>
  <si>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</si>
  <si>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</si>
  <si>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</si>
  <si>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</si>
  <si>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</si>
  <si>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</si>
  <si>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</si>
  <si>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</si>
  <si>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</si>
  <si>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</si>
  <si>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</si>
  <si>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</si>
  <si>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</si>
  <si>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</si>
  <si>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</si>
  <si>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</si>
  <si>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</si>
  <si>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</si>
  <si>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</si>
  <si>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</si>
  <si>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</si>
  <si>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</si>
  <si>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</si>
  <si>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</si>
  <si>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</si>
  <si>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</si>
  <si>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</si>
  <si>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</si>
  <si>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</si>
  <si>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</si>
  <si>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</si>
  <si>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</si>
  <si>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</si>
  <si>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</si>
  <si>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</si>
  <si>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</si>
  <si>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</si>
  <si>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</si>
  <si>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</si>
  <si>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</si>
  <si>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</si>
  <si>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</si>
  <si>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</si>
  <si>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</si>
  <si>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</si>
  <si>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</si>
  <si>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</si>
  <si>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</si>
  <si>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</si>
  <si>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</si>
  <si>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</si>
  <si>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</si>
  <si>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</si>
  <si>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</si>
  <si>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</si>
  <si>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</si>
  <si>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</si>
  <si>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</si>
  <si>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</si>
  <si>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</si>
  <si>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</si>
  <si>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</si>
  <si>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</si>
  <si>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</si>
  <si>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</si>
  <si>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</si>
  <si>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</si>
  <si>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</si>
  <si>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</si>
  <si>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</si>
  <si>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</si>
  <si>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</si>
  <si>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</si>
  <si>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</si>
  <si>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</si>
  <si>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</si>
  <si>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</si>
  <si>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</si>
  <si>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</si>
  <si>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</si>
  <si>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</si>
  <si>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</si>
  <si>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</si>
  <si>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</si>
  <si>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</si>
  <si>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</si>
  <si>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</si>
  <si>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</si>
  <si>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</si>
  <si>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</si>
  <si>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</si>
  <si>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</si>
  <si>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</si>
  <si>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</si>
  <si>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</si>
  <si>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</si>
  <si>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</si>
  <si>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</si>
  <si>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</si>
  <si>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</si>
  <si>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</si>
  <si>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</si>
  <si>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</si>
  <si>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</si>
  <si>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</si>
  <si>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</si>
  <si>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</si>
  <si>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</si>
  <si>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</si>
  <si>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</si>
  <si>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</si>
  <si>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</si>
  <si>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</si>
  <si>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</si>
  <si>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</si>
  <si>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</si>
  <si>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</si>
  <si>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</si>
  <si>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</si>
  <si>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</si>
  <si>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</si>
  <si>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</si>
  <si>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</si>
  <si>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</si>
  <si>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</si>
  <si>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</si>
  <si>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</si>
  <si>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</si>
  <si>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</si>
  <si>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</si>
  <si>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</si>
  <si>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</si>
  <si>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</si>
  <si>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</si>
  <si>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</si>
  <si>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</si>
  <si>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</si>
  <si>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</si>
  <si>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</si>
  <si>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</si>
  <si>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</si>
  <si>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</si>
  <si>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</si>
  <si>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</si>
  <si>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</si>
  <si>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</si>
  <si>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</si>
  <si>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</si>
  <si>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</si>
  <si>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</si>
  <si>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</si>
  <si>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</si>
  <si>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</si>
  <si>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</si>
  <si>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</si>
  <si>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</si>
  <si>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</si>
  <si>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</si>
  <si>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</si>
  <si>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</si>
  <si>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</si>
  <si>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</si>
  <si>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</si>
  <si>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</si>
  <si>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</si>
  <si>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</si>
  <si>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</si>
  <si>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</si>
  <si>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</si>
  <si>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</si>
  <si>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</si>
  <si>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</si>
  <si>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</si>
  <si>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</si>
  <si>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</si>
  <si>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</si>
  <si>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</si>
  <si>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</si>
  <si>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</si>
  <si>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</si>
  <si>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</si>
  <si>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</si>
  <si>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</si>
  <si>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</si>
  <si>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</si>
  <si>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</si>
  <si>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</si>
  <si>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</si>
  <si>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</si>
  <si>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</si>
  <si>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</si>
  <si>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</si>
  <si>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</si>
  <si>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</si>
  <si>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</si>
  <si>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</si>
  <si>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</si>
  <si>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</si>
  <si>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</si>
  <si>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</si>
  <si>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</si>
  <si>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</si>
  <si>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</si>
  <si>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</si>
  <si>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</si>
  <si>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</si>
  <si>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</si>
  <si>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</si>
  <si>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</si>
  <si>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</si>
  <si>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</si>
  <si>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</si>
  <si>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</si>
  <si>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</si>
  <si>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</si>
  <si>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</si>
  <si>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</si>
  <si>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</si>
  <si>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</si>
  <si>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</si>
  <si>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</si>
  <si>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</si>
  <si>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</si>
  <si>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</si>
  <si>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</si>
  <si>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</si>
  <si>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</si>
  <si>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</si>
  <si>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</si>
  <si>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</si>
  <si>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</si>
  <si>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</si>
  <si>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</si>
  <si>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</si>
  <si>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</si>
  <si>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</si>
  <si>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</si>
  <si>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</si>
  <si>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</si>
  <si>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</si>
  <si>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</si>
  <si>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</si>
  <si>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</si>
  <si>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</si>
  <si>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</si>
  <si>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</si>
  <si>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</si>
  <si>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</si>
  <si>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</si>
  <si>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</si>
  <si>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</si>
  <si>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</si>
  <si>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</si>
  <si>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</si>
  <si>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</si>
  <si>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</si>
  <si>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</si>
  <si>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</si>
  <si>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</si>
  <si>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</si>
  <si>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</si>
  <si>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</si>
  <si>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</si>
  <si>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</si>
  <si>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</si>
  <si>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</si>
  <si>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</si>
  <si>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</si>
  <si>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</si>
  <si>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</si>
  <si>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</si>
  <si>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</si>
  <si>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</si>
  <si>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</si>
  <si>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</si>
  <si>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</si>
  <si>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</si>
  <si>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</si>
  <si>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</si>
  <si>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</si>
  <si>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</si>
  <si>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</si>
  <si>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</si>
  <si>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</si>
  <si>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</si>
  <si>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</si>
  <si>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</si>
  <si>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</si>
  <si>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</si>
  <si>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</si>
  <si>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</si>
  <si>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</si>
  <si>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</si>
  <si>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</si>
  <si>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</si>
  <si>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</si>
  <si>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</si>
  <si>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</si>
  <si>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</si>
  <si>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</si>
  <si>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</si>
  <si>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</si>
  <si>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</si>
  <si>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</si>
  <si>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</si>
  <si>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</si>
  <si>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</si>
  <si>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</si>
  <si>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</si>
  <si>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</si>
  <si>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</si>
  <si>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</si>
  <si>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</si>
  <si>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</si>
  <si>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</si>
  <si>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</si>
  <si>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</si>
  <si>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</si>
  <si>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</si>
  <si>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</si>
  <si>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</si>
  <si>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</si>
  <si>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</si>
  <si>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</si>
  <si>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</si>
  <si>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</si>
  <si>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</si>
  <si>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</si>
  <si>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</si>
  <si>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</si>
  <si>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</si>
  <si>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</si>
  <si>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</si>
  <si>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</si>
  <si>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</si>
  <si>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</si>
  <si>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</si>
  <si>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</si>
  <si>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</si>
  <si>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</si>
  <si>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</si>
  <si>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</si>
  <si>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</si>
  <si>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</si>
  <si>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</si>
  <si>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</si>
  <si>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</si>
  <si>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</si>
  <si>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</si>
  <si>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</si>
  <si>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</si>
  <si>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</si>
  <si>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</si>
  <si>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</si>
  <si>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</si>
  <si>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</si>
  <si>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</si>
  <si>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</si>
  <si>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</si>
  <si>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</si>
  <si>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</si>
  <si>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</si>
  <si>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</si>
  <si>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</si>
  <si>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</si>
  <si>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</si>
  <si>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</si>
  <si>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</si>
  <si>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</si>
  <si>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</si>
  <si>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</si>
  <si>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</si>
  <si>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</si>
  <si>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</si>
  <si>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</si>
  <si>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</si>
  <si>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</si>
  <si>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</si>
  <si>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</si>
  <si>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</si>
  <si>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</si>
  <si>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</si>
  <si>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</si>
  <si>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</si>
  <si>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</si>
  <si>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</si>
  <si>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</si>
  <si>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</si>
  <si>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</si>
  <si>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</si>
  <si>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</si>
  <si>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</si>
  <si>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</si>
  <si>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</si>
  <si>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</si>
  <si>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</si>
  <si>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</si>
  <si>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</si>
  <si>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</si>
  <si>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</si>
  <si>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</si>
  <si>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</si>
  <si>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</si>
  <si>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</si>
  <si>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</si>
  <si>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</si>
  <si>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</si>
  <si>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</si>
  <si>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</si>
  <si>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</si>
  <si>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</si>
  <si>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</si>
  <si>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</si>
  <si>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</si>
  <si>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</si>
  <si>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</si>
  <si>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</si>
  <si>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</si>
  <si>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</si>
  <si>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</si>
  <si>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</si>
  <si>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</si>
  <si>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</si>
  <si>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</si>
  <si>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</si>
  <si>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</si>
  <si>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</si>
  <si>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</si>
  <si>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</si>
  <si>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</si>
  <si>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</si>
  <si>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</si>
  <si>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</si>
  <si>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</si>
  <si>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</si>
  <si>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</si>
  <si>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</si>
  <si>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</si>
  <si>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</si>
  <si>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</si>
  <si>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</si>
  <si>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</si>
  <si>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</si>
  <si>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</si>
  <si>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</si>
  <si>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</si>
  <si>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</si>
  <si>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</si>
  <si>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</si>
  <si>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</si>
  <si>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</si>
  <si>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</si>
  <si>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</si>
  <si>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</si>
  <si>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</si>
  <si>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</si>
  <si>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</si>
  <si>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</si>
  <si>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</si>
  <si>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</si>
  <si>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</si>
  <si>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</si>
  <si>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</si>
  <si>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</si>
  <si>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</si>
  <si>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</si>
  <si>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</si>
  <si>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</si>
  <si>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</si>
  <si>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</si>
  <si>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</si>
  <si>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</si>
  <si>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</si>
  <si>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</si>
  <si>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</si>
  <si>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</si>
  <si>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</si>
  <si>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</si>
  <si>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</si>
  <si>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</si>
  <si>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</si>
  <si>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</si>
  <si>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</si>
  <si>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</si>
  <si>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</si>
  <si>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</si>
  <si>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</si>
  <si>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</si>
  <si>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</si>
  <si>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</si>
  <si>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</si>
  <si>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</si>
  <si>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</si>
  <si>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</si>
  <si>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</si>
  <si>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</si>
  <si>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</si>
  <si>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</si>
  <si>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</si>
  <si>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</si>
  <si>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</si>
  <si>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</si>
  <si>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</si>
  <si>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</si>
  <si>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</si>
  <si>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</si>
  <si>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</si>
  <si>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</si>
  <si>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</si>
  <si>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</si>
  <si>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</si>
  <si>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</si>
  <si>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</si>
  <si>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</si>
  <si>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</si>
  <si>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</si>
  <si>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</si>
  <si>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</si>
  <si>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</si>
  <si>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</si>
  <si>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</si>
  <si>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</si>
  <si>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</si>
  <si>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</si>
  <si>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</si>
  <si>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</si>
  <si>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</si>
  <si>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</si>
  <si>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</si>
  <si>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</si>
  <si>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</si>
  <si>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</si>
  <si>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</si>
  <si>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</si>
  <si>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</si>
  <si>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</si>
  <si>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</si>
  <si>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</si>
  <si>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</si>
  <si>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</si>
  <si>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</si>
  <si>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</si>
  <si>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</si>
  <si>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</si>
  <si>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</si>
  <si>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</si>
  <si>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</si>
  <si>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</si>
  <si>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</si>
  <si>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</si>
  <si>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</si>
  <si>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</si>
  <si>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</si>
  <si>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</si>
  <si>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</si>
  <si>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</si>
  <si>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</si>
  <si>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</si>
  <si>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</si>
  <si>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</si>
  <si>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</si>
  <si>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</si>
  <si>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</si>
  <si>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</si>
  <si>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</si>
  <si>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</si>
  <si>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</si>
  <si>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</si>
  <si>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</si>
  <si>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</si>
  <si>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</si>
  <si>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</si>
  <si>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</si>
  <si>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</si>
  <si>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</si>
  <si>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</si>
  <si>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</si>
  <si>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</si>
  <si>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</si>
  <si>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</si>
  <si>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</si>
  <si>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</si>
  <si>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</si>
  <si>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</si>
  <si>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</si>
  <si>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</si>
  <si>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</si>
  <si>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</si>
  <si>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</si>
  <si>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</si>
  <si>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</si>
  <si>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</si>
  <si>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</si>
  <si>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</si>
  <si>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</si>
  <si>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</si>
  <si>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</si>
  <si>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</si>
  <si>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</si>
  <si>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</si>
  <si>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</si>
  <si>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</si>
  <si>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</si>
  <si>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</si>
  <si>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</si>
  <si>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</si>
  <si>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</si>
  <si>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</si>
  <si>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</si>
  <si>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</si>
  <si>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</si>
  <si>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</si>
  <si>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</si>
  <si>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</si>
  <si>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</si>
  <si>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</si>
  <si>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</si>
  <si>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</si>
  <si>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</si>
  <si>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</si>
  <si>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</si>
  <si>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</si>
  <si>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</si>
  <si>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</si>
  <si>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</si>
  <si>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</si>
  <si>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</si>
  <si>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</si>
  <si>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</si>
  <si>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</si>
  <si>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</si>
  <si>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</si>
  <si>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</si>
  <si>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</si>
  <si>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</si>
  <si>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</si>
  <si>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</si>
  <si>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</si>
  <si>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</si>
  <si>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</si>
  <si>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</si>
  <si>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</si>
  <si>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</si>
  <si>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</si>
  <si>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</si>
  <si>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</si>
  <si>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</si>
  <si>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</si>
  <si>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</si>
  <si>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</si>
  <si>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</si>
  <si>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</si>
  <si>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</si>
  <si>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</si>
  <si>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</si>
  <si>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</si>
  <si>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</si>
  <si>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</si>
  <si>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</si>
  <si>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</si>
  <si>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</si>
  <si>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</si>
  <si>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</si>
  <si>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</si>
  <si>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</si>
  <si>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</si>
  <si>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</si>
  <si>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</si>
  <si>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</si>
  <si>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</si>
  <si>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</si>
  <si>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</si>
  <si>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</si>
  <si>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</si>
  <si>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</si>
  <si>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</si>
  <si>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</si>
  <si>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</si>
  <si>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</si>
  <si>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</si>
  <si>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</si>
  <si>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</si>
  <si>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</si>
  <si>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</si>
  <si>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</si>
  <si>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</si>
  <si>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</si>
  <si>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</si>
  <si>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</si>
  <si>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</si>
  <si>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</si>
  <si>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</si>
  <si>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</si>
  <si>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</si>
  <si>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</si>
  <si>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</si>
  <si>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</si>
  <si>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</si>
  <si>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</si>
  <si>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</si>
  <si>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</si>
  <si>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</si>
  <si>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</si>
  <si>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</si>
  <si>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</si>
  <si>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</si>
  <si>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</si>
  <si>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</si>
  <si>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</si>
  <si>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</si>
  <si>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</si>
  <si>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</si>
  <si>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</si>
  <si>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</si>
  <si>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</si>
  <si>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</si>
  <si>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</si>
  <si>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</si>
  <si>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</si>
  <si>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</si>
  <si>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</si>
  <si>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</si>
  <si>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</si>
  <si>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</si>
  <si>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</si>
  <si>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</si>
  <si>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</si>
  <si>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</si>
  <si>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</si>
  <si>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</si>
  <si>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</si>
  <si>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</si>
  <si>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</si>
  <si>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</si>
  <si>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</si>
  <si>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</si>
  <si>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</si>
  <si>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</si>
  <si>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</si>
  <si>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</si>
  <si>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</si>
  <si>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</si>
  <si>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</si>
  <si>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</si>
  <si>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</si>
  <si>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</si>
  <si>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</si>
  <si>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</si>
  <si>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</si>
  <si>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</si>
  <si>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</si>
  <si>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</si>
  <si>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</si>
  <si>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</si>
  <si>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</si>
  <si>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</si>
  <si>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</si>
  <si>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</si>
  <si>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</si>
  <si>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</si>
  <si>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</si>
  <si>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</si>
  <si>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</si>
  <si>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</si>
  <si>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</si>
  <si>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</si>
  <si>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</si>
  <si>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</si>
  <si>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</si>
  <si>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</si>
  <si>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</si>
  <si>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</si>
  <si>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</si>
  <si>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</si>
  <si>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</si>
  <si>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</si>
  <si>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</si>
  <si>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</si>
  <si>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</si>
  <si>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</si>
  <si>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</si>
  <si>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</si>
  <si>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</si>
  <si>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</si>
  <si>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</si>
  <si>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</si>
  <si>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</si>
  <si>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</si>
  <si>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</si>
  <si>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</si>
  <si>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</si>
  <si>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</si>
  <si>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</si>
  <si>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</si>
  <si>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</si>
  <si>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</si>
  <si>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</si>
  <si>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</si>
  <si>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</si>
  <si>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</si>
  <si>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</si>
  <si>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</si>
  <si>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</si>
  <si>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</si>
  <si>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</si>
  <si>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</si>
  <si>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</si>
  <si>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</si>
  <si>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</si>
  <si>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</si>
  <si>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</si>
  <si>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</si>
  <si>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</si>
  <si>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</si>
  <si>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</si>
  <si>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</si>
  <si>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</si>
  <si>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</si>
  <si>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</si>
  <si>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</si>
  <si>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</si>
  <si>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</si>
  <si>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</si>
  <si>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</si>
  <si>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</si>
  <si>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</si>
  <si>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</si>
  <si>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</si>
  <si>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</si>
  <si>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</si>
  <si>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</si>
  <si>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</si>
  <si>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</si>
  <si>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</si>
  <si>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</si>
  <si>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</si>
  <si>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</si>
  <si>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</si>
  <si>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</si>
  <si>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</si>
  <si>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</si>
  <si>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</si>
  <si>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</si>
  <si>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</si>
  <si>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</si>
  <si>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</si>
  <si>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</si>
  <si>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</si>
  <si>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</si>
  <si>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</si>
  <si>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</si>
  <si>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</si>
  <si>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</si>
  <si>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</si>
  <si>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</si>
  <si>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</si>
  <si>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</si>
  <si>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</si>
  <si>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</si>
  <si>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</si>
  <si>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</si>
  <si>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</si>
  <si>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</si>
  <si>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</si>
  <si>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</si>
  <si>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</si>
  <si>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</si>
  <si>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</si>
  <si>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</si>
  <si>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</si>
  <si>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</si>
  <si>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</si>
  <si>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</si>
  <si>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</si>
  <si>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</si>
  <si>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</si>
  <si>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</si>
  <si>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</si>
  <si>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</si>
  <si>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</si>
  <si>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</si>
  <si>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</si>
  <si>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</si>
  <si>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</si>
  <si>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</si>
  <si>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</si>
  <si>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</si>
  <si>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</si>
  <si>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</si>
  <si>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</si>
  <si>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</si>
  <si>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</si>
  <si>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</si>
  <si>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</si>
  <si>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</si>
  <si>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</si>
  <si>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</si>
  <si>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</si>
  <si>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</si>
  <si>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</si>
  <si>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</si>
  <si>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</si>
  <si>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</si>
  <si>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</si>
  <si>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</si>
  <si>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</si>
  <si>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</si>
  <si>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</si>
  <si>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</si>
  <si>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</si>
  <si>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</si>
  <si>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</si>
  <si>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</si>
  <si>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</si>
  <si>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</si>
  <si>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</si>
  <si>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</si>
  <si>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</si>
  <si>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</si>
  <si>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</si>
  <si>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</si>
  <si>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</si>
  <si>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</si>
  <si>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</si>
  <si>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</si>
  <si>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</si>
  <si>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</si>
  <si>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</si>
  <si>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</si>
  <si>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</si>
  <si>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</si>
  <si>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</si>
  <si>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</si>
  <si>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</si>
  <si>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</si>
  <si>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</si>
  <si>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</si>
  <si>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</si>
  <si>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</si>
  <si>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</si>
  <si>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</si>
  <si>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</si>
  <si>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</si>
  <si>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</si>
  <si>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</si>
  <si>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</si>
  <si>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</si>
  <si>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</si>
  <si>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</si>
  <si>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</si>
  <si>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</si>
  <si>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</si>
  <si>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</si>
  <si>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</si>
  <si>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</si>
  <si>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</si>
  <si>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</si>
  <si>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</si>
  <si>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</si>
  <si>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</si>
  <si>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</si>
  <si>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</si>
  <si>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</si>
  <si>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</si>
  <si>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</si>
  <si>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</si>
  <si>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</si>
  <si>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</si>
  <si>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</si>
  <si>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</si>
  <si>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</si>
  <si>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</si>
  <si>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</si>
  <si>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</si>
  <si>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</si>
  <si>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</si>
  <si>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</si>
  <si>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</si>
  <si>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</si>
  <si>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</si>
  <si>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</si>
  <si>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</si>
  <si>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</si>
  <si>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</si>
  <si>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</si>
  <si>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</si>
  <si>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</si>
  <si>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</si>
  <si>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</si>
  <si>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</si>
  <si>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</si>
  <si>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</si>
  <si>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</si>
  <si>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</si>
  <si>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</si>
  <si>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</si>
  <si>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</si>
  <si>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</si>
  <si>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</si>
  <si>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</si>
  <si>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</si>
  <si>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</si>
  <si>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</si>
  <si>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</si>
  <si>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</si>
  <si>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</si>
  <si>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</si>
  <si>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</si>
  <si>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</si>
  <si>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</si>
  <si>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</si>
  <si>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</si>
  <si>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</si>
  <si>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</si>
  <si>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</si>
  <si>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</si>
  <si>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</si>
  <si>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</si>
  <si>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</si>
  <si>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</si>
  <si>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</si>
  <si>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</si>
  <si>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</si>
  <si>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</si>
  <si>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</si>
  <si>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</si>
  <si>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</si>
  <si>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</si>
  <si>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</si>
  <si>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</si>
  <si>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</si>
  <si>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</si>
  <si>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</si>
  <si>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</si>
  <si>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</si>
  <si>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</si>
  <si>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</si>
  <si>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</si>
  <si>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</si>
  <si>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</si>
  <si>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</si>
  <si>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</si>
  <si>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</si>
  <si>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</si>
  <si>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</si>
  <si>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</si>
  <si>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</si>
  <si>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</si>
  <si>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</si>
  <si>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</si>
  <si>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</si>
  <si>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</si>
  <si>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</si>
  <si>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</si>
  <si>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</si>
  <si>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</si>
  <si>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</si>
  <si>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</si>
  <si>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</si>
  <si>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</si>
  <si>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</si>
  <si>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</si>
  <si>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</si>
  <si>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</si>
  <si>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</si>
  <si>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</si>
  <si>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</si>
  <si>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</si>
  <si>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</si>
  <si>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</si>
  <si>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</si>
  <si>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</si>
  <si>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</si>
  <si>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</si>
  <si>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</si>
  <si>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</si>
  <si>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</si>
  <si>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</si>
  <si>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</si>
  <si>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</si>
  <si>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</si>
  <si>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</si>
  <si>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</si>
  <si>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</si>
  <si>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</si>
  <si>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</si>
  <si>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</si>
  <si>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</si>
  <si>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</si>
  <si>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</si>
  <si>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</si>
  <si>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</si>
  <si>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</si>
  <si>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</si>
  <si>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</si>
  <si>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</si>
  <si>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</si>
  <si>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</si>
  <si>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</si>
  <si>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</si>
  <si>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</si>
  <si>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</si>
  <si>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</si>
  <si>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</si>
  <si>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</si>
  <si>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</si>
  <si>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</si>
  <si>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</si>
  <si>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</si>
  <si>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</si>
  <si>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</si>
  <si>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</si>
  <si>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</si>
  <si>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</si>
  <si>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</si>
  <si>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</si>
  <si>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</si>
  <si>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</si>
  <si>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</si>
  <si>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</si>
  <si>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</si>
  <si>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</si>
  <si>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</si>
  <si>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</si>
  <si>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</si>
  <si>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</si>
  <si>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</si>
  <si>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</si>
  <si>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</si>
  <si>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</si>
  <si>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</si>
  <si>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</si>
  <si>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</si>
  <si>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</si>
  <si>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</si>
  <si>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</si>
  <si>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</si>
  <si>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</si>
  <si>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</si>
  <si>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</si>
  <si>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</si>
  <si>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</si>
  <si>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</si>
  <si>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</si>
  <si>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</si>
  <si>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</si>
  <si>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</si>
  <si>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</si>
  <si>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</si>
  <si>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</si>
  <si>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</si>
  <si>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</si>
  <si>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</si>
  <si>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</si>
  <si>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</si>
  <si>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</si>
  <si>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</si>
  <si>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</si>
  <si>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</si>
  <si>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</si>
  <si>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</si>
  <si>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</si>
  <si>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</si>
  <si>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</si>
  <si>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</si>
  <si>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</si>
  <si>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</si>
  <si>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</si>
  <si>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</si>
  <si>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</si>
  <si>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</si>
  <si>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</si>
  <si>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</si>
  <si>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</si>
  <si>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</si>
  <si>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</si>
  <si>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</si>
  <si>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</si>
  <si>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</si>
  <si>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</si>
  <si>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</si>
  <si>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</si>
  <si>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</si>
  <si>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</si>
  <si>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</si>
  <si>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</si>
  <si>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</si>
  <si>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</si>
  <si>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</si>
  <si>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</si>
  <si>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</si>
  <si>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</si>
  <si>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</si>
  <si>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</si>
  <si>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</si>
  <si>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</si>
  <si>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</si>
  <si>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</si>
  <si>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</si>
  <si>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</si>
  <si>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</si>
  <si>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</si>
  <si>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</si>
  <si>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</si>
  <si>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</si>
  <si>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</si>
  <si>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</si>
  <si>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</si>
  <si>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</si>
  <si>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</si>
  <si>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</si>
  <si>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</si>
  <si>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</si>
  <si>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</si>
  <si>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</si>
  <si>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</si>
  <si>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</si>
  <si>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</si>
  <si>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</si>
  <si>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</si>
  <si>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</si>
  <si>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</si>
  <si>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</si>
  <si>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</si>
  <si>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</si>
  <si>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</si>
  <si>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</si>
  <si>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</si>
  <si>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</si>
  <si>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</si>
  <si>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</si>
  <si>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</si>
  <si>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</si>
  <si>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</si>
  <si>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</si>
  <si>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</si>
  <si>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</si>
  <si>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</si>
  <si>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</si>
  <si>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</si>
  <si>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</si>
  <si>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</si>
  <si>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</si>
  <si>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</si>
  <si>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</si>
  <si>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</si>
  <si>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</si>
  <si>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</si>
  <si>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</si>
  <si>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</si>
  <si>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</si>
  <si>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</si>
  <si>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</si>
  <si>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</si>
  <si>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</si>
  <si>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</si>
  <si>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</si>
  <si>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</si>
  <si>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</si>
  <si>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</si>
  <si>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</si>
  <si>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</si>
  <si>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</si>
  <si>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</si>
  <si>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</si>
  <si>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</si>
  <si>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</si>
  <si>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</si>
  <si>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</si>
  <si>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</si>
  <si>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</si>
  <si>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</si>
  <si>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</si>
  <si>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</si>
  <si>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</si>
  <si>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</si>
  <si>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</si>
  <si>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</si>
  <si>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</si>
  <si>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</si>
  <si>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</si>
  <si>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</si>
  <si>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</si>
  <si>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</si>
  <si>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</si>
  <si>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</si>
  <si>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</si>
  <si>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</si>
  <si>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</si>
  <si>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</si>
  <si>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</si>
  <si>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</si>
  <si>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</si>
  <si>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</si>
  <si>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</si>
  <si>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</si>
  <si>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</si>
  <si>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</si>
  <si>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</si>
  <si>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</si>
  <si>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</si>
  <si>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</si>
  <si>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</si>
  <si>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</si>
  <si>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</si>
  <si>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</si>
  <si>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</si>
  <si>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</si>
  <si>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</si>
  <si>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</si>
  <si>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</si>
  <si>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</si>
  <si>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</si>
  <si>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</si>
  <si>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</si>
  <si>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</si>
  <si>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</si>
  <si>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</si>
  <si>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</si>
  <si>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</si>
  <si>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</si>
  <si>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</si>
  <si>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</si>
  <si>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</si>
  <si>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</si>
  <si>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</si>
  <si>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</si>
  <si>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</si>
  <si>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</si>
  <si>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</si>
  <si>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</si>
  <si>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</si>
  <si>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</si>
  <si>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</si>
  <si>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</si>
  <si>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</si>
  <si>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</si>
  <si>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</si>
  <si>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</si>
  <si>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</si>
  <si>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</si>
  <si>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</si>
  <si>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</si>
  <si>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</si>
  <si>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</si>
  <si>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</si>
  <si>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</si>
  <si>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</si>
  <si>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</si>
  <si>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</si>
  <si>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</si>
  <si>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</si>
  <si>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</si>
  <si>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</si>
  <si>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</si>
  <si>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</si>
  <si>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</si>
  <si>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</si>
  <si>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</si>
  <si>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</si>
  <si>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</si>
  <si>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</si>
  <si>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</si>
  <si>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</si>
  <si>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</si>
  <si>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</si>
  <si>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</si>
  <si>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</si>
  <si>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</si>
  <si>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</si>
  <si>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</si>
  <si>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</si>
  <si>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</si>
  <si>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</si>
  <si>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</si>
  <si>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</si>
  <si>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</si>
  <si>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</si>
  <si>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</si>
  <si>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</si>
  <si>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</si>
  <si>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</si>
  <si>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</si>
  <si>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</si>
  <si>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</si>
  <si>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</si>
  <si>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</si>
  <si>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</si>
  <si>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</si>
  <si>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</si>
  <si>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</si>
  <si>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</si>
  <si>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</si>
  <si>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</si>
  <si>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</si>
  <si>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</si>
  <si>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</si>
  <si>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</si>
  <si>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</si>
  <si>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</si>
  <si>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</si>
  <si>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</si>
  <si>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</si>
  <si>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</si>
  <si>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</si>
  <si>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</si>
  <si>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</si>
  <si>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</si>
  <si>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</si>
  <si>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</si>
  <si>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</si>
  <si>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</si>
  <si>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</si>
  <si>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</si>
  <si>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</si>
  <si>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</si>
  <si>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</si>
  <si>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</si>
  <si>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</si>
  <si>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</si>
  <si>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</si>
  <si>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</si>
  <si>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</si>
  <si>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</si>
  <si>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</si>
  <si>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</si>
  <si>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</si>
  <si>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</si>
  <si>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</si>
  <si>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</si>
  <si>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</si>
  <si>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</si>
  <si>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</si>
  <si>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</si>
  <si>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</si>
  <si>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</si>
  <si>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</si>
  <si>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</si>
  <si>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</si>
  <si>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</si>
  <si>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</si>
  <si>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</si>
  <si>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</si>
  <si>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</si>
  <si>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</si>
  <si>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</si>
  <si>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</si>
  <si>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</si>
  <si>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</si>
  <si>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</si>
  <si>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</si>
  <si>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</si>
  <si>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</si>
  <si>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</si>
  <si>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</si>
  <si>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</si>
  <si>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</si>
  <si>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</si>
  <si>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</si>
  <si>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</si>
  <si>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</si>
  <si>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</si>
  <si>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</si>
  <si>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</si>
  <si>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</si>
  <si>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</si>
  <si>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</si>
  <si>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</si>
  <si>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</si>
  <si>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</si>
  <si>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</si>
  <si>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</si>
  <si>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</si>
  <si>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</si>
  <si>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</si>
  <si>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</si>
  <si>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</si>
  <si>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</si>
  <si>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</si>
  <si>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</si>
  <si>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</si>
  <si>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</si>
  <si>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</si>
  <si>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</si>
  <si>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</si>
  <si>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</si>
  <si>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</si>
  <si>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</si>
  <si>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</si>
  <si>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</si>
  <si>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</si>
  <si>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</si>
  <si>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</si>
  <si>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</si>
  <si>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</si>
  <si>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</si>
  <si>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</si>
  <si>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</si>
  <si>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</si>
  <si>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</si>
  <si>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</si>
  <si>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</si>
  <si>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</si>
  <si>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</si>
  <si>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</si>
  <si>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</si>
  <si>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</si>
  <si>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</si>
  <si>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</si>
  <si>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</si>
  <si>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</si>
  <si>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</si>
  <si>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</si>
  <si>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</si>
  <si>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</si>
  <si>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</si>
  <si>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</si>
  <si>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</si>
  <si>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</si>
  <si>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</si>
  <si>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</si>
  <si>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</si>
  <si>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</si>
  <si>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</si>
  <si>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</si>
  <si>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</si>
  <si>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</si>
  <si>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</si>
  <si>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</si>
  <si>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</si>
  <si>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</si>
  <si>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</si>
  <si>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</si>
  <si>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</si>
  <si>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</si>
  <si>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</si>
  <si>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</si>
  <si>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</si>
  <si>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</si>
  <si>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</si>
  <si>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</si>
  <si>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</si>
  <si>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</si>
  <si>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</si>
  <si>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</si>
  <si>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</si>
  <si>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</si>
  <si>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</si>
  <si>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</si>
  <si>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</si>
  <si>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</si>
  <si>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</si>
  <si>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</si>
  <si>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</si>
  <si>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</si>
  <si>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</si>
  <si>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</si>
  <si>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</si>
  <si>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</si>
  <si>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</si>
  <si>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</si>
  <si>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</si>
  <si>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</si>
  <si>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</si>
  <si>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</si>
  <si>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</si>
  <si>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</si>
  <si>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</si>
  <si>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</si>
  <si>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</si>
  <si>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</si>
  <si>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</si>
  <si>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</si>
  <si>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</si>
  <si>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</si>
  <si>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</si>
  <si>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</si>
  <si>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</si>
  <si>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</si>
  <si>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</si>
  <si>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</si>
  <si>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</si>
  <si>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</si>
  <si>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</si>
  <si>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</si>
  <si>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</si>
  <si>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</si>
  <si>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</si>
  <si>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</si>
  <si>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</si>
  <si>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</si>
  <si>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</si>
  <si>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</si>
  <si>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</si>
  <si>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</si>
  <si>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</si>
  <si>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</si>
  <si>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</si>
  <si>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</si>
  <si>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</si>
  <si>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</si>
  <si>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</si>
  <si>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</si>
  <si>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</si>
  <si>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</si>
  <si>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</si>
  <si>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</si>
  <si>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</si>
  <si>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</si>
  <si>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</si>
  <si>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</si>
  <si>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</si>
  <si>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</si>
  <si>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</si>
  <si>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</si>
  <si>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</si>
  <si>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</si>
  <si>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</si>
  <si>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</si>
  <si>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</si>
  <si>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</si>
  <si>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</si>
  <si>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</si>
  <si>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</si>
  <si>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</si>
  <si>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</si>
  <si>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</si>
  <si>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</si>
  <si>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</si>
  <si>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</si>
  <si>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</si>
  <si>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</si>
  <si>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</si>
  <si>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</si>
  <si>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</si>
  <si>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</si>
  <si>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</si>
  <si>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</si>
  <si>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</si>
  <si>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</si>
  <si>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</si>
  <si>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</si>
  <si>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</si>
  <si>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</si>
  <si>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</si>
  <si>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</si>
  <si>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</si>
  <si>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</si>
  <si>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</si>
  <si>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</si>
  <si>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</si>
  <si>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</si>
  <si>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</si>
  <si>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</si>
  <si>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</si>
  <si>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</si>
  <si>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</si>
  <si>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</si>
  <si>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</si>
  <si>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</si>
  <si>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</si>
  <si>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</si>
  <si>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</si>
  <si>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</si>
  <si>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</si>
  <si>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</si>
  <si>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</si>
  <si>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</si>
  <si>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</si>
  <si>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</si>
  <si>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</si>
  <si>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</si>
  <si>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</si>
  <si>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</si>
  <si>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</si>
  <si>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</si>
  <si>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</si>
  <si>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</si>
  <si>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</si>
  <si>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</si>
  <si>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</si>
  <si>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</si>
  <si>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</si>
  <si>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</si>
  <si>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</si>
  <si>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</si>
  <si>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</si>
  <si>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</si>
  <si>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</si>
  <si>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</si>
  <si>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</si>
  <si>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</si>
  <si>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</si>
  <si>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</si>
  <si>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</si>
  <si>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</si>
  <si>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</si>
  <si>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</si>
  <si>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</si>
  <si>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</si>
  <si>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</si>
  <si>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</si>
  <si>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</si>
  <si>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</si>
  <si>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</si>
  <si>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</si>
  <si>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</si>
  <si>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</si>
  <si>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</si>
  <si>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</si>
  <si>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</si>
  <si>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</si>
  <si>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</si>
  <si>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</si>
  <si>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</si>
  <si>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</si>
  <si>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</si>
  <si>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</si>
  <si>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</si>
  <si>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</si>
  <si>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</si>
  <si>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</si>
  <si>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</si>
  <si>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</si>
  <si>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</si>
  <si>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</si>
  <si>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</si>
  <si>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</si>
  <si>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</si>
  <si>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</si>
  <si>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</si>
  <si>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</si>
  <si>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</si>
  <si>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</si>
  <si>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</si>
  <si>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</si>
  <si>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</si>
  <si>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</si>
  <si>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</si>
  <si>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</si>
  <si>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</si>
  <si>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</si>
  <si>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</si>
  <si>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</si>
  <si>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</si>
  <si>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</si>
  <si>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</si>
  <si>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</si>
  <si>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</si>
  <si>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</si>
  <si>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</si>
  <si>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</si>
  <si>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</si>
  <si>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</si>
  <si>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</si>
  <si>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</si>
  <si>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</si>
  <si>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</si>
  <si>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</si>
  <si>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</si>
  <si>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</si>
  <si>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</si>
  <si>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</si>
  <si>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</si>
  <si>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</si>
  <si>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</si>
  <si>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</si>
  <si>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</si>
  <si>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</si>
  <si>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</si>
  <si>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</si>
  <si>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</si>
  <si>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</si>
  <si>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</si>
  <si>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</si>
  <si>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</si>
  <si>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</si>
  <si>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</si>
  <si>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</si>
  <si>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</si>
  <si>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</si>
  <si>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</si>
  <si>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</si>
  <si>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</si>
  <si>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</si>
  <si>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</si>
  <si>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</si>
  <si>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</si>
  <si>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</si>
  <si>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</si>
  <si>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</si>
  <si>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</si>
  <si>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</si>
  <si>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</si>
  <si>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</si>
  <si>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</si>
  <si>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</si>
  <si>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</si>
  <si>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</si>
  <si>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</si>
  <si>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</si>
  <si>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</si>
  <si>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</si>
  <si>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</si>
  <si>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</si>
  <si>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</si>
  <si>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</si>
  <si>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</si>
  <si>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</si>
  <si>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</si>
  <si>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</si>
  <si>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</si>
  <si>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</si>
  <si>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</si>
  <si>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</si>
  <si>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</si>
  <si>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</si>
  <si>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</si>
  <si>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</si>
  <si>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</si>
  <si>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</si>
  <si>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</si>
  <si>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</si>
  <si>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</si>
  <si>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</si>
  <si>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</si>
  <si>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</si>
  <si>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</si>
  <si>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</si>
  <si>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</si>
  <si>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</si>
  <si>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</si>
  <si>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</si>
  <si>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</si>
  <si>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</si>
  <si>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</si>
  <si>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</si>
  <si>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</si>
  <si>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</si>
  <si>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</si>
  <si>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</si>
  <si>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</si>
  <si>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</si>
  <si>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</si>
  <si>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</si>
  <si>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</si>
  <si>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</si>
  <si>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</si>
  <si>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</si>
  <si>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</si>
  <si>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</si>
  <si>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</si>
  <si>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</si>
  <si>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</si>
  <si>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</si>
  <si>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</si>
  <si>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</si>
  <si>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</si>
  <si>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</si>
  <si>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</si>
  <si>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</si>
  <si>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</si>
  <si>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</si>
  <si>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</si>
  <si>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</si>
  <si>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</si>
  <si>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</si>
  <si>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</si>
  <si>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</si>
  <si>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</si>
  <si>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</si>
  <si>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</si>
  <si>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</si>
  <si>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</si>
  <si>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</si>
  <si>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</si>
  <si>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</si>
  <si>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</si>
  <si>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</si>
  <si>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</si>
  <si>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</si>
  <si>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</si>
  <si>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</si>
  <si>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</si>
  <si>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</si>
  <si>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</si>
  <si>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</si>
  <si>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</si>
  <si>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</si>
  <si>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</si>
  <si>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</si>
  <si>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</si>
  <si>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</si>
  <si>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</si>
  <si>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</si>
  <si>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</si>
  <si>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</si>
  <si>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</si>
  <si>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</si>
  <si>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</si>
  <si>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</si>
  <si>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</si>
  <si>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</si>
  <si>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</si>
  <si>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</si>
  <si>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</si>
  <si>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</si>
  <si>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</si>
  <si>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</si>
  <si>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</si>
  <si>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</si>
  <si>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</si>
  <si>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</si>
  <si>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</si>
  <si>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</si>
  <si>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</si>
  <si>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</si>
  <si>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</si>
  <si>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</si>
  <si>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</si>
  <si>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</si>
  <si>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</si>
  <si>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</si>
  <si>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</si>
  <si>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</si>
  <si>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</si>
  <si>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</si>
  <si>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</si>
  <si>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</si>
  <si>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</si>
  <si>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</si>
  <si>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</si>
  <si>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</si>
  <si>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</si>
  <si>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</si>
  <si>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</si>
  <si>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</si>
  <si>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</si>
  <si>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</si>
  <si>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</si>
  <si>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</si>
  <si>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</si>
  <si>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</si>
  <si>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</si>
  <si>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</si>
  <si>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</si>
  <si>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</si>
  <si>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</si>
  <si>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</si>
  <si>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</si>
  <si>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</si>
  <si>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</si>
  <si>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</si>
  <si>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</si>
  <si>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</si>
  <si>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</si>
  <si>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</si>
  <si>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</si>
  <si>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</si>
  <si>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</si>
  <si>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</si>
  <si>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</si>
  <si>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</si>
  <si>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</si>
  <si>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</si>
  <si>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</si>
  <si>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</si>
  <si>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</si>
  <si>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</si>
  <si>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</si>
  <si>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</si>
  <si>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</si>
  <si>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</si>
  <si>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</si>
  <si>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</si>
  <si>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</si>
  <si>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</si>
  <si>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</si>
  <si>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</si>
  <si>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</si>
  <si>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</si>
  <si>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</si>
  <si>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</si>
  <si>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</si>
  <si>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</si>
  <si>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</si>
  <si>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</si>
  <si>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</si>
  <si>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</si>
  <si>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</si>
  <si>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</si>
  <si>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</si>
  <si>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</si>
  <si>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</si>
  <si>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</si>
  <si>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</si>
  <si>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</si>
  <si>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</si>
  <si>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</si>
  <si>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</si>
  <si>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</si>
  <si>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</si>
  <si>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</si>
  <si>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</si>
  <si>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</si>
  <si>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</si>
  <si>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</si>
  <si>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</si>
  <si>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</si>
  <si>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</si>
  <si>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</si>
  <si>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</si>
  <si>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</si>
  <si>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</si>
  <si>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</si>
  <si>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</si>
  <si>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</si>
  <si>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</si>
  <si>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</si>
  <si>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</si>
  <si>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</si>
  <si>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</si>
  <si>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</si>
  <si>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</si>
  <si>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</si>
  <si>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</si>
  <si>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</si>
  <si>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</si>
  <si>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</si>
  <si>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</si>
  <si>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</si>
  <si>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</si>
  <si>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</si>
  <si>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</si>
  <si>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</si>
  <si>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</si>
  <si>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</si>
  <si>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</si>
  <si>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</si>
  <si>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</si>
  <si>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</si>
  <si>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</si>
  <si>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</si>
  <si>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</si>
  <si>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</si>
  <si>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</si>
  <si>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</si>
  <si>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</si>
  <si>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</si>
  <si>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</si>
  <si>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</si>
  <si>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</si>
  <si>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</si>
  <si>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</si>
  <si>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</si>
  <si>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</si>
  <si>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</si>
  <si>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</si>
  <si>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</si>
  <si>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</si>
  <si>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</si>
  <si>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</si>
  <si>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</si>
  <si>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</si>
  <si>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</si>
  <si>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</si>
  <si>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</si>
  <si>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</si>
  <si>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</si>
  <si>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</si>
  <si>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</si>
  <si>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</si>
  <si>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</si>
  <si>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</si>
  <si>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</si>
  <si>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</si>
  <si>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</si>
  <si>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</si>
  <si>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</si>
  <si>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</si>
  <si>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</si>
  <si>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</si>
  <si>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</si>
  <si>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</si>
  <si>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</si>
  <si>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</si>
  <si>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</si>
  <si>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</si>
  <si>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</si>
  <si>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</si>
  <si>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</si>
  <si>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</si>
  <si>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</si>
  <si>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</si>
  <si>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</si>
  <si>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</si>
  <si>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</si>
  <si>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</si>
  <si>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</si>
  <si>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</si>
  <si>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</si>
  <si>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</si>
  <si>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</si>
  <si>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</si>
  <si>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</si>
  <si>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</si>
  <si>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</si>
  <si>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</si>
  <si>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</si>
  <si>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</si>
  <si>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</si>
  <si>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</si>
  <si>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</si>
  <si>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</si>
  <si>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</si>
  <si>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</si>
  <si>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</si>
  <si>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</si>
  <si>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</si>
  <si>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</si>
  <si>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</si>
  <si>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</si>
  <si>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</si>
  <si>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</si>
  <si>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</si>
  <si>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</si>
  <si>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</si>
  <si>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</si>
  <si>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</si>
  <si>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</si>
  <si>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</si>
  <si>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</si>
  <si>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</si>
  <si>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</si>
  <si>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</si>
  <si>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</si>
  <si>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</si>
  <si>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</si>
  <si>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</si>
  <si>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</si>
  <si>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</si>
  <si>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</si>
  <si>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</si>
  <si>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</si>
  <si>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</si>
  <si>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</si>
  <si>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</si>
  <si>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</si>
  <si>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</si>
  <si>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</si>
  <si>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</si>
  <si>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</si>
  <si>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</si>
  <si>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</si>
  <si>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</si>
  <si>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</si>
  <si>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</si>
  <si>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</si>
  <si>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</si>
  <si>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</si>
  <si>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</si>
  <si>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</si>
  <si>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</si>
  <si>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</si>
  <si>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</si>
  <si>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</si>
  <si>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</si>
  <si>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</si>
  <si>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</si>
  <si>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</si>
  <si>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</si>
  <si>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</si>
  <si>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</si>
  <si>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</si>
  <si>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</si>
  <si>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</si>
  <si>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</si>
  <si>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</si>
  <si>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</si>
  <si>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</si>
  <si>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</si>
  <si>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</si>
  <si>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</si>
  <si>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</si>
  <si>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</si>
  <si>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</si>
  <si>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</si>
  <si>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</si>
  <si>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</si>
  <si>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</si>
  <si>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</si>
  <si>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</si>
  <si>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</si>
  <si>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</si>
  <si>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</si>
  <si>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</si>
  <si>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</si>
  <si>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</si>
  <si>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</si>
  <si>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</si>
  <si>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</si>
  <si>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</si>
  <si>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</si>
  <si>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</si>
  <si>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</si>
  <si>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</si>
  <si>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</si>
  <si>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</si>
  <si>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</si>
  <si>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</si>
  <si>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</si>
  <si>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</si>
  <si>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</si>
  <si>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</si>
  <si>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</si>
  <si>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</si>
  <si>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</si>
  <si>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</si>
  <si>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</si>
  <si>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</si>
  <si>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</si>
  <si>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</si>
  <si>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</si>
  <si>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</si>
  <si>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</si>
  <si>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</si>
  <si>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</si>
  <si>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</si>
  <si>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</si>
  <si>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</si>
  <si>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</si>
  <si>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</si>
  <si>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</si>
  <si>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</si>
  <si>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</si>
  <si>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</si>
  <si>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</si>
  <si>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</si>
  <si>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</si>
  <si>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</si>
  <si>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</si>
  <si>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</si>
  <si>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</si>
  <si>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</si>
  <si>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</si>
  <si>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</si>
  <si>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</si>
  <si>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</si>
  <si>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</si>
  <si>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</si>
  <si>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</si>
  <si>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</si>
  <si>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</si>
  <si>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</si>
  <si>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</si>
  <si>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</si>
  <si>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</si>
  <si>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</si>
  <si>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</si>
  <si>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</si>
  <si>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</si>
  <si>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</si>
  <si>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</si>
  <si>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</si>
  <si>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</si>
  <si>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</si>
  <si>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</si>
  <si>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</si>
  <si>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</si>
  <si>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</si>
  <si>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</si>
  <si>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</si>
  <si>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</si>
  <si>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</si>
  <si>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</si>
  <si>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</si>
  <si>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</si>
  <si>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</si>
  <si>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</si>
  <si>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</si>
  <si>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</si>
  <si>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</si>
  <si>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</si>
  <si>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</si>
  <si>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</si>
  <si>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</si>
  <si>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</si>
  <si>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</si>
  <si>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</si>
  <si>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</si>
  <si>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</si>
  <si>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</si>
  <si>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</si>
  <si>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</si>
  <si>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</si>
  <si>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</si>
  <si>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</si>
  <si>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</si>
  <si>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</si>
  <si>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</si>
  <si>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</si>
  <si>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</si>
  <si>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</si>
  <si>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</si>
  <si>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</si>
  <si>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</si>
  <si>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</si>
  <si>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</si>
  <si>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</si>
  <si>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</si>
  <si>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</si>
  <si>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</si>
  <si>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</si>
  <si>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</si>
  <si>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</si>
  <si>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</si>
  <si>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</si>
  <si>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</si>
  <si>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</si>
  <si>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</si>
  <si>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</si>
  <si>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</si>
  <si>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</si>
  <si>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</si>
  <si>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</si>
  <si>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</si>
  <si>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</si>
  <si>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</si>
  <si>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</si>
  <si>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</si>
  <si>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</si>
  <si>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</si>
  <si>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</si>
  <si>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</si>
  <si>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</si>
  <si>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</si>
  <si>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</si>
  <si>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</si>
  <si>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</si>
  <si>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</si>
  <si>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</si>
  <si>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</si>
  <si>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</si>
  <si>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</si>
  <si>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</si>
  <si>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</si>
  <si>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</si>
  <si>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</si>
  <si>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</si>
  <si>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</si>
  <si>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</si>
  <si>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</si>
  <si>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</si>
  <si>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</si>
  <si>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</si>
  <si>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</si>
  <si>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</si>
  <si>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</si>
  <si>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</si>
  <si>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</si>
  <si>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</si>
  <si>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</si>
  <si>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</si>
  <si>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</si>
  <si>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</si>
  <si>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</si>
  <si>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</si>
  <si>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</si>
  <si>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</si>
  <si>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</si>
  <si>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</si>
  <si>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</si>
  <si>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</si>
  <si>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</si>
  <si>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</si>
  <si>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</si>
  <si>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</si>
  <si>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</si>
  <si>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</si>
  <si>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</si>
  <si>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</si>
  <si>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</si>
  <si>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</si>
  <si>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</si>
  <si>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</si>
  <si>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</si>
  <si>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</si>
  <si>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</si>
  <si>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</si>
  <si>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</si>
  <si>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</si>
  <si>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</si>
  <si>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</si>
  <si>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</si>
  <si>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</si>
  <si>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</si>
  <si>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</si>
  <si>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</si>
  <si>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</si>
  <si>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</si>
  <si>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</si>
  <si>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</si>
  <si>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</si>
  <si>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</si>
  <si>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</si>
  <si>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</si>
  <si>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</si>
  <si>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</si>
  <si>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</si>
  <si>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</si>
  <si>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</si>
  <si>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</si>
  <si>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</si>
  <si>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</si>
  <si>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</si>
  <si>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</si>
  <si>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</si>
  <si>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</si>
  <si>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</si>
  <si>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</si>
  <si>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</si>
  <si>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</si>
  <si>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</si>
  <si>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</si>
  <si>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</si>
  <si>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</si>
  <si>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</si>
  <si>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</si>
  <si>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</si>
  <si>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</si>
  <si>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</si>
  <si>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</si>
  <si>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</si>
  <si>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</si>
  <si>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</si>
  <si>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</si>
  <si>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</si>
  <si>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</si>
  <si>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</si>
  <si>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</si>
  <si>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</si>
  <si>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</si>
  <si>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</si>
  <si>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</si>
  <si>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</si>
  <si>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</si>
  <si>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</si>
  <si>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</si>
  <si>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</si>
  <si>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</si>
  <si>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</si>
  <si>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</si>
  <si>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</si>
  <si>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</si>
  <si>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</si>
  <si>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</si>
  <si>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</si>
  <si>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</si>
  <si>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</si>
  <si>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</si>
  <si>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</si>
  <si>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</si>
  <si>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</si>
  <si>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</si>
  <si>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</si>
  <si>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</si>
  <si>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</si>
  <si>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</si>
  <si>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</si>
  <si>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</si>
  <si>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</si>
  <si>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</si>
  <si>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</si>
  <si>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</si>
  <si>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</si>
  <si>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</si>
  <si>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</si>
  <si>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</si>
  <si>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</si>
  <si>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</si>
  <si>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</si>
  <si>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</si>
  <si>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</si>
  <si>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</si>
  <si>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</si>
  <si>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</si>
  <si>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</si>
  <si>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</si>
  <si>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</si>
  <si>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</si>
  <si>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</si>
  <si>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</si>
  <si>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</si>
  <si>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</si>
  <si>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</si>
  <si>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</si>
  <si>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</si>
  <si>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</si>
  <si>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</si>
  <si>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</si>
  <si>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</si>
  <si>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</si>
  <si>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</si>
  <si>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</si>
  <si>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</si>
  <si>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</si>
  <si>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</si>
  <si>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</si>
  <si>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</si>
  <si>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</si>
  <si>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</si>
  <si>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</si>
  <si>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</si>
  <si>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</si>
  <si>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</si>
  <si>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</si>
  <si>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</si>
  <si>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</si>
  <si>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</si>
  <si>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</si>
  <si>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</si>
  <si>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</si>
  <si>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</si>
  <si>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</si>
  <si>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</si>
  <si>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</si>
  <si>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</si>
  <si>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</si>
  <si>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</si>
  <si>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</si>
  <si>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</si>
  <si>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</si>
  <si>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</si>
  <si>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</si>
  <si>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</si>
  <si>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</si>
  <si>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</si>
  <si>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</si>
  <si>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</si>
  <si>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</si>
  <si>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</si>
  <si>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</si>
  <si>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</si>
  <si>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</si>
  <si>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</si>
  <si>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</si>
  <si>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</si>
  <si>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</si>
  <si>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</si>
  <si>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</si>
  <si>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</si>
  <si>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</si>
  <si>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</si>
  <si>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</si>
  <si>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</si>
  <si>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</si>
  <si>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</si>
  <si>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</si>
  <si>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</si>
  <si>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</si>
  <si>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</si>
  <si>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</si>
  <si>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</si>
  <si>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</si>
  <si>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</si>
  <si>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</si>
  <si>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</si>
  <si>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</si>
  <si>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</si>
  <si>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</si>
  <si>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</si>
  <si>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</si>
  <si>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</si>
  <si>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</si>
  <si>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</si>
  <si>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</si>
  <si>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</si>
  <si>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</si>
  <si>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</si>
  <si>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</si>
  <si>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</si>
  <si>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</si>
  <si>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</si>
  <si>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</si>
  <si>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</si>
  <si>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</si>
  <si>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</si>
  <si>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</si>
  <si>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</si>
  <si>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</si>
  <si>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</si>
  <si>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</si>
  <si>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</si>
  <si>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</si>
  <si>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</si>
  <si>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</si>
  <si>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</si>
  <si>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</si>
  <si>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</si>
  <si>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</si>
  <si>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</si>
  <si>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</si>
  <si>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</si>
  <si>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</si>
  <si>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</si>
  <si>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</si>
  <si>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</si>
  <si>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</si>
  <si>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</si>
  <si>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</si>
  <si>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</si>
  <si>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</si>
  <si>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</si>
  <si>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</si>
  <si>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</si>
  <si>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</si>
  <si>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</si>
  <si>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</si>
  <si>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</si>
  <si>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</si>
  <si>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</si>
  <si>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</si>
  <si>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</si>
  <si>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</si>
  <si>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</si>
  <si>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</si>
  <si>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</si>
  <si>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</si>
  <si>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</si>
  <si>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</si>
  <si>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</si>
  <si>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</si>
  <si>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</si>
  <si>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</si>
  <si>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</si>
  <si>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</si>
  <si>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</si>
  <si>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</si>
  <si>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</si>
  <si>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</si>
  <si>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</si>
  <si>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</si>
  <si>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</si>
  <si>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</si>
  <si>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</si>
  <si>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</si>
  <si>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</si>
  <si>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</si>
  <si>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</si>
  <si>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</si>
  <si>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</si>
  <si>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</si>
  <si>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</si>
  <si>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</si>
  <si>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</si>
  <si>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</si>
  <si>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</si>
  <si>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</si>
  <si>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</si>
  <si>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</si>
  <si>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</si>
  <si>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</si>
  <si>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</si>
  <si>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</si>
  <si>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</si>
  <si>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</si>
  <si>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</si>
  <si>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</si>
  <si>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</si>
  <si>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</si>
  <si>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</si>
  <si>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</si>
  <si>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</si>
  <si>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</si>
  <si>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</si>
  <si>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</si>
  <si>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</si>
  <si>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</si>
  <si>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</si>
  <si>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</si>
  <si>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</si>
  <si>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</si>
  <si>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</si>
  <si>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</si>
  <si>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</si>
  <si>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</si>
  <si>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</si>
  <si>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</si>
  <si>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</si>
  <si>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</si>
  <si>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</si>
  <si>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</si>
  <si>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</si>
  <si>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</si>
  <si>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</si>
  <si>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</si>
  <si>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</si>
  <si>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</si>
  <si>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</si>
  <si>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</si>
  <si>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</si>
  <si>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</si>
  <si>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</si>
  <si>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</si>
  <si>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</si>
  <si>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</si>
  <si>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</si>
  <si>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</si>
  <si>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</si>
  <si>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</si>
  <si>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</si>
  <si>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</si>
  <si>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</si>
  <si>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</si>
  <si>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</si>
  <si>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</si>
  <si>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</si>
  <si>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</si>
  <si>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</si>
  <si>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</si>
  <si>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</si>
  <si>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</si>
  <si>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</si>
  <si>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</si>
  <si>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</si>
  <si>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</si>
  <si>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</si>
  <si>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</si>
  <si>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</si>
  <si>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</si>
  <si>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</si>
  <si>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</si>
  <si>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</si>
  <si>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</si>
  <si>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</si>
  <si>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</si>
  <si>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</si>
  <si>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</si>
  <si>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</si>
  <si>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</si>
  <si>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</si>
  <si>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</si>
  <si>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</si>
  <si>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</si>
  <si>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</si>
  <si>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</si>
  <si>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</si>
  <si>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</si>
  <si>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</si>
  <si>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</si>
  <si>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</si>
  <si>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</si>
  <si>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</si>
  <si>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</si>
  <si>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</si>
  <si>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</si>
  <si>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</si>
  <si>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</si>
  <si>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</si>
  <si>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</si>
  <si>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</si>
  <si>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</si>
  <si>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</si>
  <si>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</si>
  <si>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</si>
  <si>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</si>
  <si>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</si>
  <si>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</si>
  <si>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</si>
  <si>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</si>
  <si>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</si>
  <si>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</si>
  <si>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</si>
  <si>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</si>
  <si>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</si>
  <si>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</si>
  <si>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</si>
  <si>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</si>
  <si>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</si>
  <si>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</si>
  <si>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</si>
  <si>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</si>
  <si>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</si>
  <si>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</si>
  <si>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</si>
  <si>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</si>
  <si>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</si>
  <si>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</si>
  <si>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</si>
  <si>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</si>
  <si>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</si>
  <si>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</si>
  <si>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</si>
  <si>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</si>
  <si>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</si>
  <si>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</si>
  <si>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</si>
  <si>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</si>
  <si>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</si>
  <si>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</si>
  <si>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</si>
  <si>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</si>
  <si>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</si>
  <si>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</si>
  <si>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</si>
  <si>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</si>
  <si>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</si>
  <si>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</si>
  <si>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</si>
  <si>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</si>
  <si>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</si>
  <si>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</si>
  <si>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</si>
  <si>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</si>
  <si>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</si>
  <si>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</si>
  <si>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</si>
  <si>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</si>
  <si>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</si>
  <si>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</si>
  <si>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</si>
  <si>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</si>
  <si>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</si>
  <si>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</si>
  <si>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</si>
  <si>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</si>
  <si>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</si>
  <si>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</si>
  <si>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</si>
  <si>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</si>
  <si>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</si>
  <si>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</si>
  <si>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</si>
  <si>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</si>
  <si>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</si>
  <si>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</si>
  <si>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</si>
  <si>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</si>
  <si>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</si>
  <si>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</si>
  <si>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</si>
  <si>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</si>
  <si>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</si>
  <si>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</si>
  <si>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</si>
  <si>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</si>
  <si>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</si>
  <si>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</si>
  <si>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</si>
  <si>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</si>
  <si>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</si>
  <si>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</si>
  <si>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</si>
  <si>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</si>
  <si>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</si>
  <si>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</si>
  <si>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</si>
  <si>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</si>
  <si>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</si>
  <si>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</si>
  <si>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</si>
  <si>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</si>
  <si>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</si>
  <si>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</si>
  <si>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</si>
  <si>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</si>
  <si>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</si>
  <si>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</si>
  <si>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</si>
  <si>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</si>
  <si>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</si>
  <si>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</si>
  <si>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</si>
  <si>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</si>
  <si>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</si>
  <si>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</si>
  <si>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</si>
  <si>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</si>
  <si>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</si>
  <si>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</si>
  <si>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</si>
  <si>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</si>
  <si>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</si>
  <si>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</si>
  <si>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</si>
  <si>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</si>
  <si>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</si>
  <si>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</si>
  <si>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</si>
  <si>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</si>
  <si>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</si>
  <si>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</si>
  <si>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</si>
  <si>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</si>
  <si>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</si>
  <si>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</si>
  <si>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</si>
  <si>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</si>
  <si>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</si>
  <si>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</si>
  <si>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</si>
  <si>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</si>
  <si>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</si>
  <si>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</si>
  <si>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</si>
  <si>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</si>
  <si>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</si>
  <si>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</si>
  <si>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</si>
  <si>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</si>
  <si>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</si>
  <si>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</si>
  <si>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</si>
  <si>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</si>
  <si>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</si>
  <si>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</si>
  <si>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</si>
  <si>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</si>
  <si>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</si>
  <si>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</si>
  <si>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</si>
  <si>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</si>
  <si>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</si>
  <si>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</si>
  <si>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</si>
  <si>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</si>
  <si>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</si>
  <si>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</si>
  <si>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</si>
  <si>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</si>
  <si>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</si>
  <si>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</si>
  <si>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</si>
  <si>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</si>
  <si>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</si>
  <si>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</si>
  <si>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</si>
  <si>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</si>
  <si>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</si>
  <si>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</si>
  <si>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</si>
  <si>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</si>
  <si>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</si>
  <si>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</si>
  <si>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</si>
  <si>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</si>
  <si>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</si>
  <si>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</si>
  <si>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</si>
  <si>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</si>
  <si>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</si>
  <si>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</si>
  <si>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</si>
  <si>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</si>
  <si>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</si>
  <si>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</si>
  <si>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</si>
  <si>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</si>
  <si>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</si>
  <si>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</si>
  <si>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</si>
  <si>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</si>
  <si>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</si>
  <si>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</si>
  <si>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</si>
  <si>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</si>
  <si>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</si>
  <si>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</si>
  <si>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</si>
  <si>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</si>
  <si>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</si>
  <si>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</si>
  <si>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</si>
  <si>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</si>
  <si>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</si>
  <si>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</si>
  <si>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</si>
  <si>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</si>
  <si>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</si>
  <si>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</si>
  <si>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</si>
  <si>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</si>
  <si>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</si>
  <si>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</si>
  <si>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</si>
  <si>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</si>
  <si>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</si>
  <si>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</si>
  <si>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</si>
  <si>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</si>
  <si>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</si>
  <si>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</si>
  <si>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</si>
  <si>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</si>
  <si>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</si>
  <si>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</si>
  <si>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</si>
  <si>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</si>
  <si>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</si>
  <si>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</si>
  <si>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</si>
  <si>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</si>
  <si>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</si>
  <si>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</si>
  <si>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</si>
  <si>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</si>
  <si>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</si>
  <si>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</si>
  <si>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</si>
  <si>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</si>
  <si>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</si>
  <si>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</si>
  <si>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</si>
  <si>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</si>
  <si>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</si>
  <si>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</si>
  <si>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</si>
  <si>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</si>
  <si>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</si>
  <si>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</si>
  <si>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</si>
  <si>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</si>
  <si>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</si>
  <si>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</si>
  <si>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</si>
  <si>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</si>
  <si>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</si>
  <si>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</si>
  <si>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</si>
  <si>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</si>
  <si>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</si>
  <si>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</si>
  <si>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</si>
  <si>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</si>
  <si>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</si>
  <si>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</si>
  <si>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</si>
  <si>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</si>
  <si>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</si>
  <si>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</si>
  <si>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</si>
  <si>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</si>
  <si>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</si>
  <si>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</si>
  <si>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</si>
  <si>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</si>
  <si>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</si>
  <si>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</si>
  <si>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</si>
  <si>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</si>
  <si>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</si>
  <si>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</si>
  <si>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</si>
  <si>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</si>
  <si>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</si>
  <si>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</si>
  <si>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</si>
  <si>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</si>
  <si>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</si>
  <si>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</si>
  <si>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</si>
  <si>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</si>
  <si>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</si>
  <si>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</si>
  <si>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</si>
  <si>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</si>
  <si>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</si>
  <si>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</si>
  <si>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</si>
  <si>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</si>
  <si>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</si>
  <si>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</si>
  <si>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</si>
  <si>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</si>
  <si>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</si>
  <si>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</si>
  <si>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</si>
  <si>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</si>
  <si>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</si>
  <si>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</si>
  <si>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</si>
  <si>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</si>
  <si>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</si>
  <si>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</si>
  <si>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</si>
  <si>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</si>
  <si>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</si>
  <si>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</si>
  <si>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</si>
  <si>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</si>
  <si>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</si>
  <si>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</si>
  <si>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</si>
  <si>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</si>
  <si>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</si>
  <si>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</si>
  <si>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</si>
  <si>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</si>
  <si>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</si>
  <si>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</si>
  <si>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</si>
  <si>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</si>
  <si>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</si>
  <si>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</si>
  <si>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</si>
  <si>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</si>
  <si>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</si>
  <si>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</si>
  <si>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</si>
  <si>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</si>
  <si>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</si>
  <si>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</si>
  <si>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</si>
  <si>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</si>
  <si>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</si>
  <si>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</si>
  <si>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</si>
  <si>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</si>
  <si>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</si>
  <si>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</si>
  <si>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</si>
  <si>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</si>
  <si>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</si>
  <si>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</si>
  <si>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</si>
  <si>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</si>
  <si>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</si>
  <si>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</si>
  <si>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</si>
  <si>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</si>
  <si>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</si>
  <si>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</si>
  <si>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</si>
  <si>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</si>
  <si>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</si>
  <si>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</si>
  <si>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</si>
  <si>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</si>
  <si>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</si>
  <si>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</si>
  <si>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</si>
  <si>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</si>
  <si>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</si>
  <si>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</si>
  <si>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</si>
  <si>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</si>
  <si>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</si>
  <si>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</si>
  <si>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</si>
  <si>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</si>
  <si>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</si>
  <si>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</si>
  <si>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</si>
  <si>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</si>
  <si>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</si>
  <si>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</si>
  <si>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</si>
  <si>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</si>
  <si>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</si>
  <si>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</si>
  <si>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</si>
  <si>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</si>
  <si>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</si>
  <si>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</si>
  <si>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</si>
  <si>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</si>
  <si>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</si>
  <si>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</si>
  <si>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</si>
  <si>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</si>
  <si>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</si>
  <si>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</si>
  <si>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</si>
  <si>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</si>
  <si>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</si>
  <si>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</si>
  <si>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</si>
  <si>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</si>
  <si>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</si>
  <si>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</si>
  <si>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</si>
  <si>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</si>
  <si>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</si>
  <si>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</si>
  <si>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</si>
  <si>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</si>
  <si>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</si>
  <si>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</si>
  <si>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</si>
  <si>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</si>
  <si>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</si>
  <si>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</si>
  <si>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</si>
  <si>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</si>
  <si>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</si>
  <si>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</si>
  <si>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</si>
  <si>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</si>
  <si>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</si>
  <si>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</si>
  <si>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</si>
  <si>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</si>
  <si>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</si>
  <si>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</si>
  <si>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</si>
  <si>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</si>
  <si>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</si>
  <si>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</si>
  <si>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</si>
  <si>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</si>
  <si>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</si>
  <si>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</si>
  <si>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</si>
  <si>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</si>
  <si>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</si>
  <si>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</si>
  <si>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</si>
  <si>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</si>
  <si>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</si>
  <si>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</si>
  <si>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</si>
  <si>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</si>
  <si>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</si>
  <si>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</si>
  <si>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</si>
  <si>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</si>
  <si>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</si>
  <si>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</si>
  <si>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</si>
  <si>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</si>
  <si>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</si>
  <si>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</si>
  <si>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</si>
  <si>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</si>
  <si>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</si>
  <si>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</si>
  <si>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</si>
  <si>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</si>
  <si>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</si>
  <si>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</si>
  <si>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</si>
  <si>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</si>
  <si>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</si>
  <si>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</si>
  <si>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</si>
  <si>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</si>
  <si>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</si>
  <si>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</si>
  <si>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</si>
  <si>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</si>
  <si>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</si>
  <si>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</si>
  <si>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</si>
  <si>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</si>
  <si>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</si>
  <si>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</si>
  <si>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</si>
  <si>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</si>
  <si>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</si>
  <si>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</si>
  <si>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</si>
  <si>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</si>
  <si>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</si>
  <si>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</si>
  <si>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</si>
  <si>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</si>
  <si>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</si>
  <si>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</si>
  <si>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</si>
  <si>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</si>
  <si>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</si>
  <si>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</si>
  <si>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</si>
  <si>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</si>
  <si>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</si>
  <si>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</si>
  <si>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</si>
  <si>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</si>
  <si>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</si>
  <si>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</si>
  <si>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</si>
  <si>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</si>
  <si>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</si>
  <si>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</si>
  <si>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</si>
  <si>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</si>
  <si>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</si>
  <si>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</si>
  <si>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</si>
  <si>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</si>
  <si>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</si>
  <si>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</si>
  <si>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</si>
  <si>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</si>
  <si>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</si>
  <si>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</si>
  <si>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</si>
  <si>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</si>
  <si>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</si>
  <si>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</si>
  <si>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</si>
  <si>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</si>
  <si>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</si>
  <si>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</si>
  <si>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</si>
  <si>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</si>
  <si>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</si>
  <si>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</si>
  <si>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</si>
  <si>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</si>
  <si>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</si>
  <si>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</si>
  <si>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</si>
  <si>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</si>
  <si>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</si>
  <si>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</si>
  <si>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</si>
  <si>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</si>
  <si>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</si>
  <si>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</si>
  <si>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</si>
  <si>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</si>
  <si>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</si>
  <si>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</si>
  <si>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</si>
  <si>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</si>
  <si>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</si>
  <si>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</si>
  <si>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</si>
  <si>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</si>
  <si>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</si>
  <si>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</si>
  <si>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</si>
  <si>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</si>
  <si>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</si>
  <si>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</si>
  <si>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</si>
  <si>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</si>
  <si>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</si>
  <si>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</si>
  <si>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</si>
  <si>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</si>
  <si>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</si>
  <si>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</si>
  <si>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</si>
  <si>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</si>
  <si>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</si>
  <si>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</si>
  <si>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</si>
  <si>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</si>
  <si>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</si>
  <si>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</si>
  <si>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</si>
  <si>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LAURA PELLAN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</si>
  <si>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</si>
  <si>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</si>
  <si>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</si>
  <si>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</si>
  <si>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05172350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</si>
  <si>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</si>
  <si>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</si>
  <si>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</si>
  <si>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RUISSEAU DE ROQUES</t>
  </si>
  <si>
    <t xml:space="preserve">NOM_PRELEV_DETERM</t>
  </si>
  <si>
    <t xml:space="preserve">AQUASCOP BIOLOGIE site de Monptellier</t>
  </si>
  <si>
    <t xml:space="preserve">LB_STATION</t>
  </si>
  <si>
    <t xml:space="preserve">LE RUISSEAU DE ROQUES A BRASSAC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</si>
  <si>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</si>
  <si>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</si>
  <si>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</si>
  <si>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</si>
  <si>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IBMR-21-M154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</si>
  <si>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</si>
  <si>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</si>
  <si>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</si>
  <si>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</si>
  <si>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</si>
  <si>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</si>
  <si>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</si>
  <si>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</si>
  <si>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</si>
  <si>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</si>
  <si>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</si>
  <si>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</si>
  <si>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</si>
  <si>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</si>
  <si>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</si>
  <si>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</si>
  <si>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</si>
  <si>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</si>
  <si>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</si>
  <si>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</si>
  <si>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</si>
  <si>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</si>
  <si>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</si>
  <si>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</si>
  <si>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</si>
  <si>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</si>
  <si>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</si>
  <si>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</si>
  <si>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</si>
  <si>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</si>
  <si>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</si>
  <si>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</si>
  <si>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</si>
  <si>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</si>
  <si>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</si>
  <si>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</si>
  <si>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</si>
  <si>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</si>
  <si>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</si>
  <si>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</si>
  <si>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</si>
  <si>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</si>
  <si>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</si>
  <si>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</si>
  <si>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</si>
  <si>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</si>
  <si>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</si>
  <si>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</si>
  <si>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</si>
  <si>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</si>
  <si>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</si>
  <si>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</si>
  <si>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</si>
  <si>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</si>
  <si>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</si>
  <si>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</si>
  <si>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</si>
  <si>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</si>
  <si>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</si>
  <si>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</si>
  <si>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</si>
  <si>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</si>
  <si>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</si>
  <si>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</si>
  <si>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</si>
  <si>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</si>
  <si>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</si>
  <si>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</si>
  <si>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</si>
  <si>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</si>
  <si>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</si>
  <si>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</si>
  <si>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</si>
  <si>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</si>
  <si>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</si>
  <si>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</si>
  <si>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</si>
  <si>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</si>
  <si>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</si>
  <si>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</si>
  <si>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</si>
  <si>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</si>
  <si>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</si>
  <si>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</si>
  <si>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</si>
  <si>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</si>
  <si>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</si>
  <si>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</si>
  <si>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</si>
  <si>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Cf.</t>
  </si>
  <si>
    <t xml:space="preserve">Trichostomum brachydontium</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</si>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</sst>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color theme="1"/>
      <name val="Arial"/>
      <family val="2"/>
      <charset val="1"/>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6"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20" applyFont="true" applyBorder="true" applyAlignment="true" applyProtection="tru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7" fillId="2" borderId="1" xfId="0" applyFont="true" applyBorder="true" applyAlignment="true" applyProtection="true">
      <alignment horizontal="general" vertical="center" textRotation="0" wrapText="false" indent="0" shrinkToFit="false"/>
      <protection locked="true" hidden="false"/>
    </xf>
    <xf numFmtId="164" fontId="7" fillId="2" borderId="0" xfId="0" applyFont="true" applyBorder="true" applyAlignment="true" applyProtection="true">
      <alignment horizontal="general" vertical="center" textRotation="0" wrapText="false" indent="0" shrinkToFit="false"/>
      <protection locked="true" hidden="false"/>
    </xf>
    <xf numFmtId="164" fontId="7" fillId="2" borderId="2" xfId="0" applyFont="true" applyBorder="true" applyAlignment="true" applyProtection="true">
      <alignment horizontal="general" vertical="center" textRotation="0" wrapText="false" indent="0" shrinkToFit="false"/>
      <protection locked="true" hidden="false"/>
    </xf>
    <xf numFmtId="164" fontId="8" fillId="0" borderId="0" xfId="0" applyFont="true" applyBorder="false" applyAlignment="true" applyProtection="true">
      <alignment horizontal="center" vertical="center"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6" fontId="9"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10" fillId="0" borderId="0" xfId="0" applyFont="true" applyBorder="true" applyAlignment="true" applyProtection="true">
      <alignment horizontal="left" vertical="center" textRotation="0" wrapText="false" indent="0" shrinkToFit="false"/>
      <protection locked="true" hidden="false"/>
    </xf>
    <xf numFmtId="164" fontId="10" fillId="0" borderId="3" xfId="0" applyFont="true" applyBorder="true" applyAlignment="true" applyProtection="true">
      <alignment horizontal="left" vertical="center" textRotation="0" wrapText="false" indent="0" shrinkToFit="false"/>
      <protection locked="true" hidden="false"/>
    </xf>
    <xf numFmtId="164" fontId="12" fillId="0" borderId="0" xfId="0" applyFont="true" applyBorder="false" applyAlignment="true" applyProtection="true">
      <alignment horizontal="center" vertical="center" textRotation="0" wrapText="false" indent="0" shrinkToFit="false"/>
      <protection locked="true" hidden="false"/>
    </xf>
    <xf numFmtId="164" fontId="13" fillId="3" borderId="4" xfId="0" applyFont="true" applyBorder="true" applyAlignment="true" applyProtection="true">
      <alignment horizontal="center" vertical="center" textRotation="0" wrapText="false" indent="0" shrinkToFit="false"/>
      <protection locked="true" hidden="false"/>
    </xf>
    <xf numFmtId="164" fontId="9"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5"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6" fillId="4" borderId="6" xfId="0" applyFont="true" applyBorder="true" applyAlignment="true" applyProtection="false">
      <alignment horizontal="center" vertical="center" textRotation="0" wrapText="true" indent="0" shrinkToFit="false"/>
      <protection locked="true" hidden="false"/>
    </xf>
    <xf numFmtId="164" fontId="9"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5"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9" fillId="0" borderId="7" xfId="0" applyFont="true" applyBorder="true" applyAlignment="true" applyProtection="true">
      <alignment horizontal="left" vertical="center" textRotation="0" wrapText="false" indent="0" shrinkToFit="false"/>
      <protection locked="true" hidden="false"/>
    </xf>
    <xf numFmtId="164" fontId="9"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9" fillId="0" borderId="7" xfId="0" applyFont="true" applyBorder="true" applyAlignment="true" applyProtection="true">
      <alignment horizontal="center" vertical="center" textRotation="0" wrapText="true" indent="0" shrinkToFit="false"/>
      <protection locked="true" hidden="false"/>
    </xf>
    <xf numFmtId="164" fontId="9"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9" fillId="5" borderId="6" xfId="0" applyFont="true" applyBorder="true" applyAlignment="true" applyProtection="true">
      <alignment horizontal="left" vertical="center" textRotation="0" wrapText="false" indent="0" shrinkToFit="false"/>
      <protection locked="false" hidden="false"/>
    </xf>
    <xf numFmtId="164" fontId="9" fillId="0" borderId="7" xfId="0" applyFont="true" applyBorder="true" applyAlignment="true" applyProtection="true">
      <alignment horizontal="left" vertical="center" textRotation="0" wrapText="true" indent="0" shrinkToFit="false"/>
      <protection locked="true" hidden="false"/>
    </xf>
    <xf numFmtId="166" fontId="9" fillId="5" borderId="6" xfId="0" applyFont="true" applyBorder="true" applyAlignment="true" applyProtection="true">
      <alignment horizontal="left" vertical="center" textRotation="0" wrapText="false" indent="0" shrinkToFit="false"/>
      <protection locked="false" hidden="false"/>
    </xf>
    <xf numFmtId="164" fontId="9" fillId="0" borderId="6" xfId="0" applyFont="true" applyBorder="true" applyAlignment="true" applyProtection="true">
      <alignment horizontal="left" vertical="center" textRotation="0" wrapText="true" indent="0" shrinkToFit="false"/>
      <protection locked="true" hidden="false"/>
    </xf>
    <xf numFmtId="164" fontId="13" fillId="3" borderId="8" xfId="0" applyFont="true" applyBorder="true" applyAlignment="true" applyProtection="true">
      <alignment horizontal="center" vertical="center" textRotation="0" wrapText="false" indent="0" shrinkToFit="false"/>
      <protection locked="true" hidden="false"/>
    </xf>
    <xf numFmtId="164" fontId="13" fillId="6" borderId="9" xfId="0" applyFont="true" applyBorder="true" applyAlignment="true" applyProtection="true">
      <alignment horizontal="left" vertical="center" textRotation="0" wrapText="true" indent="0" shrinkToFit="false"/>
      <protection locked="true" hidden="false"/>
    </xf>
    <xf numFmtId="164" fontId="13" fillId="6" borderId="5" xfId="0" applyFont="true" applyBorder="true" applyAlignment="true" applyProtection="true">
      <alignment horizontal="left" vertical="center" textRotation="0" wrapText="false" indent="0" shrinkToFit="false"/>
      <protection locked="true" hidden="false"/>
    </xf>
    <xf numFmtId="167" fontId="9" fillId="3" borderId="6" xfId="0" applyFont="true" applyBorder="true" applyAlignment="true" applyProtection="true">
      <alignment horizontal="left" vertical="center" textRotation="0" wrapText="false" indent="0" shrinkToFit="false"/>
      <protection locked="fals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12" fillId="0" borderId="10" xfId="0" applyFont="true" applyBorder="true" applyAlignment="true" applyProtection="true">
      <alignment horizontal="center" vertical="center" textRotation="0" wrapText="false" indent="0" shrinkToFit="false"/>
      <protection locked="true" hidden="false"/>
    </xf>
    <xf numFmtId="164" fontId="13" fillId="7" borderId="6" xfId="0" applyFont="true" applyBorder="true" applyAlignment="true" applyProtection="true">
      <alignment horizontal="center" vertical="center" textRotation="0" wrapText="true" indent="0" shrinkToFit="false"/>
      <protection locked="true" hidden="false"/>
    </xf>
    <xf numFmtId="164" fontId="13" fillId="0" borderId="0" xfId="0" applyFont="true" applyBorder="true" applyAlignment="true" applyProtection="true">
      <alignment horizontal="general" vertical="center" textRotation="0" wrapText="false" indent="0" shrinkToFit="false"/>
      <protection locked="true" hidden="false"/>
    </xf>
    <xf numFmtId="164" fontId="9"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9" fillId="0" borderId="7" xfId="0" applyFont="true" applyBorder="true" applyAlignment="true" applyProtection="true">
      <alignment horizontal="general" vertical="center" textRotation="0" wrapText="true" indent="0" shrinkToFit="false"/>
      <protection locked="true" hidden="false"/>
    </xf>
    <xf numFmtId="164" fontId="9" fillId="0" borderId="6" xfId="0" applyFont="true" applyBorder="true" applyAlignment="true" applyProtection="true">
      <alignment horizontal="general" vertical="center" textRotation="0" wrapText="true" indent="0" shrinkToFit="false"/>
      <protection locked="true" hidden="false"/>
    </xf>
    <xf numFmtId="164" fontId="13" fillId="0" borderId="0" xfId="0" applyFont="true" applyBorder="false" applyAlignment="true" applyProtection="true">
      <alignment horizontal="general" vertical="center" textRotation="0" wrapText="false" indent="0" shrinkToFit="false"/>
      <protection locked="true" hidden="false"/>
    </xf>
    <xf numFmtId="164" fontId="9" fillId="0" borderId="0" xfId="0" applyFont="true" applyBorder="true" applyAlignment="true" applyProtection="true">
      <alignment horizontal="general" vertical="center" textRotation="0" wrapText="false" indent="0" shrinkToFit="false"/>
      <protection locked="true" hidden="false"/>
    </xf>
    <xf numFmtId="164" fontId="9" fillId="0" borderId="6" xfId="0" applyFont="true" applyBorder="true" applyAlignment="true" applyProtection="true">
      <alignment horizontal="left" vertical="center" textRotation="0" wrapText="false" indent="0" shrinkToFit="false"/>
      <protection locked="true" hidden="false"/>
    </xf>
    <xf numFmtId="164" fontId="9" fillId="7" borderId="5" xfId="0" applyFont="true" applyBorder="true" applyAlignment="true" applyProtection="true">
      <alignment horizontal="center" vertical="center" textRotation="0" wrapText="true" indent="0" shrinkToFit="false"/>
      <protection locked="true" hidden="false"/>
    </xf>
    <xf numFmtId="164" fontId="9" fillId="0" borderId="11" xfId="0" applyFont="true" applyBorder="true" applyAlignment="true" applyProtection="true">
      <alignment horizontal="left" vertical="center" textRotation="0" wrapText="false" indent="0" shrinkToFit="false"/>
      <protection locked="true" hidden="false"/>
    </xf>
    <xf numFmtId="164" fontId="9" fillId="5" borderId="5" xfId="0" applyFont="true" applyBorder="true" applyAlignment="true" applyProtection="true">
      <alignment horizontal="center" vertical="center" textRotation="0" wrapText="false" indent="0" shrinkToFit="false"/>
      <protection locked="false" hidden="false"/>
    </xf>
    <xf numFmtId="164" fontId="9" fillId="5" borderId="6" xfId="0" applyFont="true" applyBorder="true" applyAlignment="true" applyProtection="true">
      <alignment horizontal="center" vertical="center" textRotation="0" wrapText="false" indent="0" shrinkToFit="false"/>
      <protection locked="false" hidden="false"/>
    </xf>
    <xf numFmtId="164" fontId="9" fillId="0" borderId="12" xfId="0" applyFont="true" applyBorder="true" applyAlignment="true" applyProtection="true">
      <alignment horizontal="left" vertical="center" textRotation="0" wrapText="false" indent="0" shrinkToFit="false"/>
      <protection locked="true" hidden="false"/>
    </xf>
    <xf numFmtId="164" fontId="9" fillId="0" borderId="9" xfId="0" applyFont="true" applyBorder="true" applyAlignment="true" applyProtection="true">
      <alignment horizontal="left" vertical="center" textRotation="0" wrapText="false" indent="0" shrinkToFit="false"/>
      <protection locked="true" hidden="false"/>
    </xf>
    <xf numFmtId="164" fontId="9" fillId="0" borderId="0" xfId="0" applyFont="true" applyBorder="true" applyAlignment="true" applyProtection="true">
      <alignment horizontal="center" vertical="center" textRotation="0" wrapText="false" indent="0" shrinkToFit="false"/>
      <protection locked="true" hidden="false"/>
    </xf>
    <xf numFmtId="164" fontId="12" fillId="0" borderId="0" xfId="0" applyFont="true" applyBorder="true" applyAlignment="true" applyProtection="true">
      <alignment horizontal="center" vertical="center" textRotation="0" wrapText="false" indent="0" shrinkToFit="false"/>
      <protection locked="true" hidden="false"/>
    </xf>
    <xf numFmtId="164" fontId="9" fillId="7" borderId="6" xfId="0" applyFont="true" applyBorder="true" applyAlignment="true" applyProtection="true">
      <alignment horizontal="center" vertical="center" textRotation="0" wrapText="true" indent="0" shrinkToFit="false"/>
      <protection locked="true" hidden="false"/>
    </xf>
    <xf numFmtId="164" fontId="13" fillId="0" borderId="13" xfId="0" applyFont="true" applyBorder="true" applyAlignment="true" applyProtection="true">
      <alignment horizontal="center" vertical="center" textRotation="0" wrapText="false" indent="0" shrinkToFit="false"/>
      <protection locked="true" hidden="false"/>
    </xf>
    <xf numFmtId="164" fontId="13" fillId="0" borderId="3" xfId="0" applyFont="true" applyBorder="true" applyAlignment="true" applyProtection="true">
      <alignment horizontal="general" vertical="center" textRotation="0" wrapText="false" indent="0" shrinkToFit="false"/>
      <protection locked="true" hidden="false"/>
    </xf>
    <xf numFmtId="164" fontId="13" fillId="0" borderId="14" xfId="0" applyFont="true" applyBorder="true" applyAlignment="true" applyProtection="true">
      <alignment horizontal="center" vertical="center" textRotation="0" wrapText="false" indent="0" shrinkToFit="false"/>
      <protection locked="true" hidden="false"/>
    </xf>
    <xf numFmtId="167" fontId="12" fillId="0" borderId="0" xfId="0" applyFont="true" applyBorder="false" applyAlignment="true" applyProtection="true">
      <alignment horizontal="center" vertical="center" textRotation="0" wrapText="false" indent="0" shrinkToFit="false"/>
      <protection locked="true" hidden="false"/>
    </xf>
    <xf numFmtId="164" fontId="9" fillId="7" borderId="15" xfId="0" applyFont="true" applyBorder="true" applyAlignment="true" applyProtection="true">
      <alignment horizontal="center" vertical="center" textRotation="0" wrapText="true" indent="0" shrinkToFit="false"/>
      <protection locked="true" hidden="false"/>
    </xf>
    <xf numFmtId="167" fontId="17"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6" fillId="8" borderId="5" xfId="0" applyFont="true" applyBorder="true" applyAlignment="true" applyProtection="true">
      <alignment horizontal="center" vertical="center" textRotation="0" wrapText="false" indent="0" shrinkToFit="false"/>
      <protection locked="true" hidden="false"/>
    </xf>
    <xf numFmtId="164" fontId="13" fillId="8" borderId="5" xfId="0" applyFont="true" applyBorder="true" applyAlignment="true" applyProtection="true">
      <alignment horizontal="center" vertical="center" textRotation="0" wrapText="false" indent="0" shrinkToFit="false"/>
      <protection locked="true" hidden="false"/>
    </xf>
    <xf numFmtId="164" fontId="13" fillId="8" borderId="6" xfId="0" applyFont="true" applyBorder="true" applyAlignment="true" applyProtection="true">
      <alignment horizontal="center" vertical="center" textRotation="0" wrapText="false" indent="0" shrinkToFit="false"/>
      <protection locked="true" hidden="false"/>
    </xf>
    <xf numFmtId="164" fontId="5" fillId="3" borderId="6" xfId="0" applyFont="true" applyBorder="true" applyAlignment="true" applyProtection="true">
      <alignment horizontal="left" vertical="center" textRotation="0" wrapText="false" indent="0" shrinkToFit="false"/>
      <protection locked="false" hidden="false"/>
    </xf>
    <xf numFmtId="169" fontId="5" fillId="0" borderId="6" xfId="0" applyFont="true" applyBorder="true" applyAlignment="true" applyProtection="true">
      <alignment horizontal="left" vertical="center" textRotation="0" wrapText="false" indent="0" shrinkToFit="false"/>
      <protection locked="true" hidden="false"/>
    </xf>
    <xf numFmtId="169" fontId="5" fillId="0" borderId="6" xfId="0" applyFont="true" applyBorder="true" applyAlignment="true" applyProtection="true">
      <alignment horizontal="center" vertical="center" textRotation="0" wrapText="false" indent="0" shrinkToFit="false"/>
      <protection locked="true" hidden="false"/>
    </xf>
    <xf numFmtId="164" fontId="5" fillId="3" borderId="6" xfId="0" applyFont="true" applyBorder="true" applyAlignment="true" applyProtection="true">
      <alignment horizontal="center" vertical="center" textRotation="0" wrapText="false" indent="0" shrinkToFit="false"/>
      <protection locked="false" hidden="false"/>
    </xf>
    <xf numFmtId="164" fontId="4"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4"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9"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4"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9"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6" colorId="64" zoomScale="90" zoomScaleNormal="90" zoomScalePageLayoutView="100" workbookViewId="0">
      <selection pane="topLeft" activeCell="F108" activeCellId="0" sqref="F10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577417</v>
      </c>
      <c r="G10" s="25"/>
      <c r="H10" s="25"/>
    </row>
    <row r="11" customFormat="false" ht="15" hidden="false" customHeight="false" outlineLevel="0" collapsed="false">
      <c r="A11" s="26" t="s">
        <v>5183</v>
      </c>
      <c r="B11" s="30" t="n">
        <v>44447</v>
      </c>
      <c r="D11" s="26" t="s">
        <v>5184</v>
      </c>
      <c r="E11" s="29" t="n">
        <v>6203296</v>
      </c>
      <c r="G11" s="25"/>
      <c r="H11" s="25"/>
    </row>
    <row r="12" customFormat="false" ht="15" hidden="false" customHeight="false" outlineLevel="0" collapsed="false">
      <c r="A12" s="26" t="s">
        <v>5185</v>
      </c>
      <c r="B12" s="29" t="s">
        <v>5186</v>
      </c>
      <c r="D12" s="26" t="s">
        <v>5187</v>
      </c>
      <c r="E12" s="29" t="n">
        <v>577481</v>
      </c>
      <c r="G12" s="25"/>
      <c r="H12" s="25"/>
    </row>
    <row r="13" customFormat="false" ht="17.25" hidden="false" customHeight="true" outlineLevel="0" collapsed="false">
      <c r="A13" s="12"/>
      <c r="B13" s="31"/>
      <c r="D13" s="26" t="s">
        <v>5188</v>
      </c>
      <c r="E13" s="29" t="n">
        <v>6203368</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577417</v>
      </c>
    </row>
    <row r="18" customFormat="false" ht="15" hidden="false" customHeight="false" outlineLevel="0" collapsed="false">
      <c r="A18" s="36"/>
      <c r="B18" s="37" t="s">
        <v>5196</v>
      </c>
      <c r="C18" s="38" t="n">
        <f aca="false">E11</f>
        <v>6203296</v>
      </c>
    </row>
    <row r="19" customFormat="false" ht="15" hidden="false" customHeight="false" outlineLevel="0" collapsed="false">
      <c r="A19" s="33" t="s">
        <v>5197</v>
      </c>
      <c r="B19" s="39" t="n">
        <v>1128</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3.18</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98</v>
      </c>
      <c r="D35" s="52" t="s">
        <v>5215</v>
      </c>
      <c r="E35" s="53" t="n">
        <v>2</v>
      </c>
    </row>
    <row r="36" s="56" customFormat="true" ht="15" hidden="false" customHeight="true" outlineLevel="0" collapsed="false">
      <c r="A36" s="54" t="s">
        <v>5216</v>
      </c>
      <c r="B36" s="34" t="n">
        <v>100</v>
      </c>
      <c r="C36" s="50"/>
      <c r="D36" s="55" t="s">
        <v>5217</v>
      </c>
      <c r="E36" s="34" t="n">
        <v>3</v>
      </c>
    </row>
    <row r="37" s="56" customFormat="true" ht="15" hidden="false" customHeight="true" outlineLevel="0" collapsed="false">
      <c r="A37" s="54" t="s">
        <v>5218</v>
      </c>
      <c r="B37" s="34" t="n">
        <v>3.03</v>
      </c>
      <c r="C37" s="50"/>
      <c r="D37" s="55" t="s">
        <v>5219</v>
      </c>
      <c r="E37" s="34" t="n">
        <v>2.3</v>
      </c>
    </row>
    <row r="38" s="56" customFormat="true" ht="15" hidden="false" customHeight="true" outlineLevel="0" collapsed="false">
      <c r="A38" s="54" t="s">
        <v>5220</v>
      </c>
      <c r="B38" s="34" t="n">
        <v>5</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t="n">
        <v>3</v>
      </c>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3</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2</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t="n">
        <v>1</v>
      </c>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c r="C66" s="50"/>
      <c r="D66" s="26" t="s">
        <v>5244</v>
      </c>
      <c r="E66" s="62" t="n">
        <v>2</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3</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2</v>
      </c>
      <c r="C76" s="50"/>
      <c r="D76" s="26" t="s">
        <v>5252</v>
      </c>
      <c r="E76" s="62" t="n">
        <v>3</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1</v>
      </c>
      <c r="C81" s="50"/>
      <c r="D81" s="19" t="s">
        <v>5255</v>
      </c>
      <c r="E81" s="61" t="n">
        <v>2</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4</v>
      </c>
      <c r="C84" s="50"/>
      <c r="D84" s="26" t="s">
        <v>5258</v>
      </c>
      <c r="E84" s="62" t="n">
        <v>4</v>
      </c>
    </row>
    <row r="85" s="17" customFormat="true" ht="15" hidden="false" customHeight="false" outlineLevel="0" collapsed="false">
      <c r="A85" s="33" t="s">
        <v>5259</v>
      </c>
      <c r="B85" s="62" t="n">
        <v>2</v>
      </c>
      <c r="C85" s="50"/>
      <c r="D85" s="26" t="s">
        <v>5259</v>
      </c>
      <c r="E85" s="62" t="n">
        <v>2</v>
      </c>
    </row>
    <row r="86" s="17" customFormat="true" ht="15" hidden="false" customHeight="false" outlineLevel="0" collapsed="false">
      <c r="A86" s="33" t="s">
        <v>5260</v>
      </c>
      <c r="B86" s="62" t="n">
        <v>1</v>
      </c>
      <c r="C86" s="50"/>
      <c r="D86" s="26" t="s">
        <v>5260</v>
      </c>
      <c r="E86" s="62"/>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5274</v>
      </c>
      <c r="G97" s="84"/>
      <c r="H97" s="85"/>
    </row>
    <row r="98" customFormat="false" ht="15" hidden="false" customHeight="false" outlineLevel="0" collapsed="false">
      <c r="A98" s="78" t="s">
        <v>2601</v>
      </c>
      <c r="B98" s="79" t="str">
        <f aca="false">IF(A98="NEWCOD",IF(ISBLANK(G98),"renseigner le champ 'Nouveau taxon'",G98),VLOOKUP(A98,'Ref Taxo'!A:B,2,FALSE()))</f>
        <v>Lemanea</v>
      </c>
      <c r="C98" s="80" t="n">
        <f aca="false">IF(A98="NEWCOD",IF(ISBLANK(H98),"NoCod",H98),VLOOKUP(A98,'Ref Taxo'!A:D,4,FALSE()))</f>
        <v>1159</v>
      </c>
      <c r="D98" s="81" t="n">
        <v>0.4</v>
      </c>
      <c r="E98" s="82"/>
      <c r="F98" s="83" t="s">
        <v>5274</v>
      </c>
      <c r="G98" s="86"/>
      <c r="H98" s="87"/>
    </row>
    <row r="99" customFormat="false" ht="15" hidden="false" customHeight="false" outlineLevel="0" collapsed="false">
      <c r="A99" s="78" t="s">
        <v>3450</v>
      </c>
      <c r="B99" s="79" t="str">
        <f aca="false">IF(A99="NEWCOD",IF(ISBLANK(G99),"renseigner le champ 'Nouveau taxon'",G99),VLOOKUP(A99,'Ref Taxo'!A:B,2,FALSE()))</f>
        <v>Phormidium</v>
      </c>
      <c r="C99" s="80" t="n">
        <f aca="false">IF(A99="NEWCOD",IF(ISBLANK(H99),"NoCod",H99),VLOOKUP(A99,'Ref Taxo'!A:D,4,FALSE()))</f>
        <v>6414</v>
      </c>
      <c r="D99" s="81" t="n">
        <v>0.01</v>
      </c>
      <c r="E99" s="82"/>
      <c r="F99" s="83" t="s">
        <v>5274</v>
      </c>
      <c r="G99" s="86"/>
      <c r="H99" s="87"/>
    </row>
    <row r="100" customFormat="false" ht="15" hidden="false" customHeight="false" outlineLevel="0" collapsed="false">
      <c r="A100" s="78" t="s">
        <v>1009</v>
      </c>
      <c r="B100" s="79" t="str">
        <f aca="false">IF(A100="NEWCOD",IF(ISBLANK(G100),"renseigner le champ 'Nouveau taxon'",G100),VLOOKUP(A100,'Ref Taxo'!A:B,2,FALSE()))</f>
        <v>Chiloscyphus polyanthos</v>
      </c>
      <c r="C100" s="80" t="n">
        <f aca="false">IF(A100="NEWCOD",IF(ISBLANK(H100),"NoCod",H100),VLOOKUP(A100,'Ref Taxo'!A:D,4,FALSE()))</f>
        <v>1186</v>
      </c>
      <c r="D100" s="81" t="n">
        <v>0.05</v>
      </c>
      <c r="E100" s="82"/>
      <c r="F100" s="83" t="s">
        <v>5274</v>
      </c>
      <c r="G100" s="86"/>
      <c r="H100" s="87"/>
    </row>
    <row r="101" customFormat="false" ht="15" hidden="false" customHeight="false" outlineLevel="0" collapsed="false">
      <c r="A101" s="78" t="s">
        <v>3375</v>
      </c>
      <c r="B101" s="79" t="str">
        <f aca="false">IF(A101="NEWCOD",IF(ISBLANK(G101),"renseigner le champ 'Nouveau taxon'",G101),VLOOKUP(A101,'Ref Taxo'!A:B,2,FALSE()))</f>
        <v>Pellia</v>
      </c>
      <c r="C101" s="80" t="n">
        <f aca="false">IF(A101="NEWCOD",IF(ISBLANK(H101),"NoCod",H101),VLOOKUP(A101,'Ref Taxo'!A:D,4,FALSE()))</f>
        <v>1196</v>
      </c>
      <c r="D101" s="81" t="n">
        <v>0.01</v>
      </c>
      <c r="E101" s="82"/>
      <c r="F101" s="83" t="s">
        <v>5274</v>
      </c>
      <c r="G101" s="86"/>
      <c r="H101" s="87"/>
    </row>
    <row r="102" customFormat="false" ht="15" hidden="false" customHeight="false" outlineLevel="0" collapsed="false">
      <c r="A102" s="78" t="s">
        <v>4106</v>
      </c>
      <c r="B102" s="79" t="str">
        <f aca="false">IF(A102="NEWCOD",IF(ISBLANK(G102),"renseigner le champ 'Nouveau taxon'",G102),VLOOKUP(A102,'Ref Taxo'!A:B,2,FALSE()))</f>
        <v>Riccardia chamedryfolia</v>
      </c>
      <c r="C102" s="80" t="n">
        <f aca="false">IF(A102="NEWCOD",IF(ISBLANK(H102),"NoCod",H102),VLOOKUP(A102,'Ref Taxo'!A:D,4,FALSE()))</f>
        <v>1173</v>
      </c>
      <c r="D102" s="81" t="n">
        <v>0.01</v>
      </c>
      <c r="E102" s="82"/>
      <c r="F102" s="83" t="s">
        <v>5274</v>
      </c>
      <c r="G102" s="86"/>
      <c r="H102" s="87"/>
    </row>
    <row r="103" customFormat="false" ht="15" hidden="false" customHeight="false" outlineLevel="0" collapsed="false">
      <c r="A103" s="78" t="s">
        <v>4317</v>
      </c>
      <c r="B103" s="79" t="str">
        <f aca="false">IF(A103="NEWCOD",IF(ISBLANK(G103),"renseigner le champ 'Nouveau taxon'",G103),VLOOKUP(A103,'Ref Taxo'!A:B,2,FALSE()))</f>
        <v>Scapania undulata</v>
      </c>
      <c r="C103" s="80" t="n">
        <f aca="false">IF(A103="NEWCOD",IF(ISBLANK(H103),"NoCod",H103),VLOOKUP(A103,'Ref Taxo'!A:D,4,FALSE()))</f>
        <v>1213</v>
      </c>
      <c r="D103" s="81" t="n">
        <v>0.2</v>
      </c>
      <c r="E103" s="82"/>
      <c r="F103" s="83" t="s">
        <v>5274</v>
      </c>
      <c r="G103" s="86"/>
      <c r="H103" s="87"/>
    </row>
    <row r="104" customFormat="false" ht="15" hidden="false" customHeight="false" outlineLevel="0" collapsed="false">
      <c r="A104" s="78" t="s">
        <v>470</v>
      </c>
      <c r="B104" s="79" t="str">
        <f aca="false">IF(A104="NEWCOD",IF(ISBLANK(G104),"renseigner le champ 'Nouveau taxon'",G104),VLOOKUP(A104,'Ref Taxo'!A:B,2,FALSE()))</f>
        <v>Brachythecium rivulare</v>
      </c>
      <c r="C104" s="80" t="n">
        <f aca="false">IF(A104="NEWCOD",IF(ISBLANK(H104),"NoCod",H104),VLOOKUP(A104,'Ref Taxo'!A:D,4,FALSE()))</f>
        <v>1260</v>
      </c>
      <c r="D104" s="81" t="n">
        <v>0.03</v>
      </c>
      <c r="E104" s="82" t="n">
        <v>0.01</v>
      </c>
      <c r="F104" s="83" t="s">
        <v>5274</v>
      </c>
      <c r="G104" s="86"/>
      <c r="H104" s="87"/>
    </row>
    <row r="105" customFormat="false" ht="15" hidden="false" customHeight="false" outlineLevel="0" collapsed="false">
      <c r="A105" s="78" t="s">
        <v>528</v>
      </c>
      <c r="B105" s="79" t="str">
        <f aca="false">IF(A105="NEWCOD",IF(ISBLANK(G105),"renseigner le champ 'Nouveau taxon'",G105),VLOOKUP(A105,'Ref Taxo'!A:B,2,FALSE()))</f>
        <v>Bryum pseudotriquetrum</v>
      </c>
      <c r="C105" s="80" t="n">
        <f aca="false">IF(A105="NEWCOD",IF(ISBLANK(H105),"NoCod",H105),VLOOKUP(A105,'Ref Taxo'!A:D,4,FALSE()))</f>
        <v>1274</v>
      </c>
      <c r="D105" s="81" t="n">
        <v>0.01</v>
      </c>
      <c r="E105" s="82"/>
      <c r="F105" s="83" t="s">
        <v>5274</v>
      </c>
      <c r="G105" s="86"/>
      <c r="H105" s="87"/>
    </row>
    <row r="106" customFormat="false" ht="15" hidden="false" customHeight="false" outlineLevel="0" collapsed="false">
      <c r="A106" s="78" t="s">
        <v>1906</v>
      </c>
      <c r="B106" s="79" t="str">
        <f aca="false">IF(A106="NEWCOD",IF(ISBLANK(G106),"renseigner le champ 'Nouveau taxon'",G106),VLOOKUP(A106,'Ref Taxo'!A:B,2,FALSE()))</f>
        <v>Fissidens crassipes</v>
      </c>
      <c r="C106" s="80" t="n">
        <f aca="false">IF(A106="NEWCOD",IF(ISBLANK(H106),"NoCod",H106),VLOOKUP(A106,'Ref Taxo'!A:D,4,FALSE()))</f>
        <v>1294</v>
      </c>
      <c r="D106" s="81" t="n">
        <v>0.01</v>
      </c>
      <c r="E106" s="82" t="n">
        <v>0.01</v>
      </c>
      <c r="F106" s="83" t="s">
        <v>5274</v>
      </c>
      <c r="G106" s="86"/>
      <c r="H106" s="87"/>
    </row>
    <row r="107" customFormat="false" ht="15" hidden="false" customHeight="false" outlineLevel="0" collapsed="false">
      <c r="A107" s="78" t="s">
        <v>1982</v>
      </c>
      <c r="B107" s="79" t="str">
        <f aca="false">IF(A107="NEWCOD",IF(ISBLANK(G107),"renseigner le champ 'Nouveau taxon'",G107),VLOOKUP(A107,'Ref Taxo'!A:B,2,FALSE()))</f>
        <v>Fontinalis squamosa</v>
      </c>
      <c r="C107" s="80" t="n">
        <f aca="false">IF(A107="NEWCOD",IF(ISBLANK(H107),"NoCod",H107),VLOOKUP(A107,'Ref Taxo'!A:D,4,FALSE()))</f>
        <v>1312</v>
      </c>
      <c r="D107" s="81" t="n">
        <v>1.1</v>
      </c>
      <c r="E107" s="82" t="n">
        <v>0.01</v>
      </c>
      <c r="F107" s="83" t="s">
        <v>5274</v>
      </c>
      <c r="G107" s="86"/>
      <c r="H107" s="87"/>
    </row>
    <row r="108" customFormat="false" ht="15" hidden="false" customHeight="false" outlineLevel="0" collapsed="false">
      <c r="A108" s="78" t="s">
        <v>5275</v>
      </c>
      <c r="B108" s="79" t="str">
        <f aca="false">IF(A108="NEWCOD",IF(ISBLANK(G108),"renseigner le champ 'Nouveau taxon'",G108),VLOOKUP(A108,'Ref Taxo'!A:B,2,FALSE()))</f>
        <v>Trichostomum brachydontium</v>
      </c>
      <c r="C108" s="80" t="n">
        <f aca="false">IF(A108="NEWCOD",IF(ISBLANK(H108),"NoCod",H108),VLOOKUP(A108,'Ref Taxo'!A:D,4,FALSE()))</f>
        <v>67405</v>
      </c>
      <c r="D108" s="81" t="n">
        <v>0.01</v>
      </c>
      <c r="E108" s="82"/>
      <c r="F108" s="83" t="s">
        <v>5276</v>
      </c>
      <c r="G108" s="86" t="s">
        <v>5277</v>
      </c>
      <c r="H108" s="87" t="n">
        <v>67405</v>
      </c>
    </row>
    <row r="109" customFormat="false" ht="15" hidden="false" customHeight="false" outlineLevel="0" collapsed="false">
      <c r="A109" s="78" t="s">
        <v>4087</v>
      </c>
      <c r="B109" s="79" t="str">
        <f aca="false">IF(A109="NEWCOD",IF(ISBLANK(G109),"renseigner le champ 'Nouveau taxon'",G109),VLOOKUP(A109,'Ref Taxo'!A:B,2,FALSE()))</f>
        <v>Rhynchostegium riparioides</v>
      </c>
      <c r="C109" s="80" t="n">
        <f aca="false">IF(A109="NEWCOD",IF(ISBLANK(H109),"NoCod",H109),VLOOKUP(A109,'Ref Taxo'!A:D,4,FALSE()))</f>
        <v>1268</v>
      </c>
      <c r="D109" s="81" t="n">
        <v>3.5</v>
      </c>
      <c r="E109" s="82" t="n">
        <v>0.05</v>
      </c>
      <c r="F109" s="83" t="s">
        <v>5274</v>
      </c>
      <c r="G109" s="86"/>
      <c r="H109" s="87"/>
    </row>
    <row r="110" customFormat="false" ht="15" hidden="false" customHeight="false" outlineLevel="0" collapsed="false">
      <c r="A110" s="78" t="s">
        <v>4837</v>
      </c>
      <c r="B110" s="79" t="str">
        <f aca="false">IF(A110="NEWCOD",IF(ISBLANK(G110),"renseigner le champ 'Nouveau taxon'",G110),VLOOKUP(A110,'Ref Taxo'!A:B,2,FALSE()))</f>
        <v>Thamnobryum alopecurum</v>
      </c>
      <c r="C110" s="80" t="n">
        <f aca="false">IF(A110="NEWCOD",IF(ISBLANK(H110),"NoCod",H110),VLOOKUP(A110,'Ref Taxo'!A:D,4,FALSE()))</f>
        <v>1344</v>
      </c>
      <c r="D110" s="81" t="n">
        <v>0.01</v>
      </c>
      <c r="E110" s="82" t="n">
        <v>0.01</v>
      </c>
      <c r="F110" s="83" t="s">
        <v>5274</v>
      </c>
      <c r="G110" s="86"/>
      <c r="H110" s="87"/>
    </row>
    <row r="111" customFormat="false" ht="15" hidden="false" customHeight="false" outlineLevel="0" collapsed="false">
      <c r="A111" s="78" t="s">
        <v>1371</v>
      </c>
      <c r="B111" s="79" t="str">
        <f aca="false">IF(A111="NEWCOD",IF(ISBLANK(G111),"renseigner le champ 'Nouveau taxon'",G111),VLOOKUP(A111,'Ref Taxo'!A:B,2,FALSE()))</f>
        <v>Dermatocarpon weberi</v>
      </c>
      <c r="C111" s="80" t="n">
        <f aca="false">IF(A111="NEWCOD",IF(ISBLANK(H111),"NoCod",H111),VLOOKUP(A111,'Ref Taxo'!A:D,4,FALSE()))</f>
        <v>10217</v>
      </c>
      <c r="D111" s="81" t="n">
        <v>0.01</v>
      </c>
      <c r="E111" s="82"/>
      <c r="F111" s="83" t="s">
        <v>5274</v>
      </c>
      <c r="G111" s="86"/>
      <c r="H111" s="87"/>
    </row>
    <row r="112" customFormat="false" ht="15" hidden="false" customHeight="false" outlineLevel="0" collapsed="false">
      <c r="A112" s="78" t="s">
        <v>663</v>
      </c>
      <c r="B112" s="79" t="str">
        <f aca="false">IF(A112="NEWCOD",IF(ISBLANK(G112),"renseigner le champ 'Nouveau taxon'",G112),VLOOKUP(A112,'Ref Taxo'!A:B,2,FALSE()))</f>
        <v>Cardamine raphanifolia</v>
      </c>
      <c r="C112" s="80" t="n">
        <f aca="false">IF(A112="NEWCOD",IF(ISBLANK(H112),"NoCod",H112),VLOOKUP(A112,'Ref Taxo'!A:D,4,FALSE()))</f>
        <v>31520</v>
      </c>
      <c r="D112" s="81" t="n">
        <v>0.01</v>
      </c>
      <c r="E112" s="82"/>
      <c r="F112" s="83" t="s">
        <v>5274</v>
      </c>
      <c r="G112" s="86"/>
      <c r="H112" s="87"/>
    </row>
    <row r="113" customFormat="false" ht="15" hidden="false" customHeight="false" outlineLevel="0" collapsed="false">
      <c r="A113" s="78" t="s">
        <v>3990</v>
      </c>
      <c r="B113" s="79" t="str">
        <f aca="false">IF(A113="NEWCOD",IF(ISBLANK(G113),"renseigner le champ 'Nouveau taxon'",G113),VLOOKUP(A113,'Ref Taxo'!A:B,2,FALSE()))</f>
        <v>Ranunculus repens</v>
      </c>
      <c r="C113" s="80" t="n">
        <f aca="false">IF(A113="NEWCOD",IF(ISBLANK(H113),"NoCod",H113),VLOOKUP(A113,'Ref Taxo'!A:D,4,FALSE()))</f>
        <v>1910</v>
      </c>
      <c r="D113" s="81" t="n">
        <v>0.01</v>
      </c>
      <c r="E113" s="82"/>
      <c r="F113" s="83" t="s">
        <v>5274</v>
      </c>
      <c r="G113" s="86"/>
      <c r="H113" s="87"/>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5274</v>
      </c>
      <c r="G114" s="86"/>
      <c r="H114" s="87"/>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5274</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5274</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5274</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5274</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5278</v>
      </c>
      <c r="B1" s="90" t="s">
        <v>5279</v>
      </c>
      <c r="C1" s="90" t="s">
        <v>5280</v>
      </c>
      <c r="D1" s="90" t="s">
        <v>5272</v>
      </c>
      <c r="E1" s="90" t="s">
        <v>5281</v>
      </c>
      <c r="F1" s="90" t="s">
        <v>5282</v>
      </c>
      <c r="G1" s="90" t="s">
        <v>5283</v>
      </c>
      <c r="H1" s="91" t="s">
        <v>5284</v>
      </c>
      <c r="I1" s="90" t="s">
        <v>5285</v>
      </c>
      <c r="J1" s="90" t="s">
        <v>5286</v>
      </c>
    </row>
    <row r="2" customFormat="false" ht="15" hidden="false" customHeight="false" outlineLevel="0" collapsed="false">
      <c r="A2" s="92" t="s">
        <v>5287</v>
      </c>
      <c r="B2" s="92" t="s">
        <v>5288</v>
      </c>
      <c r="C2" s="92" t="s">
        <v>5289</v>
      </c>
      <c r="D2" s="93" t="s">
        <v>5290</v>
      </c>
      <c r="E2" s="92" t="s">
        <v>5291</v>
      </c>
      <c r="F2" s="94" t="s">
        <v>5292</v>
      </c>
      <c r="G2" s="95" t="n">
        <v>43010</v>
      </c>
      <c r="H2" s="96" t="s">
        <v>5293</v>
      </c>
      <c r="I2" s="92" t="s">
        <v>5294</v>
      </c>
      <c r="J2" s="92"/>
    </row>
    <row r="3" customFormat="false" ht="74.25" hidden="false" customHeight="true" outlineLevel="0" collapsed="false">
      <c r="A3" s="97" t="s">
        <v>5287</v>
      </c>
      <c r="B3" s="97" t="s">
        <v>5288</v>
      </c>
      <c r="C3" s="97" t="s">
        <v>5289</v>
      </c>
      <c r="D3" s="98" t="s">
        <v>5290</v>
      </c>
      <c r="E3" s="97" t="s">
        <v>5291</v>
      </c>
      <c r="F3" s="99" t="s">
        <v>5295</v>
      </c>
      <c r="G3" s="100" t="n">
        <v>43034</v>
      </c>
      <c r="H3" s="101" t="s">
        <v>5296</v>
      </c>
      <c r="I3" s="97" t="s">
        <v>5294</v>
      </c>
      <c r="J3" s="97"/>
    </row>
    <row r="4" customFormat="false" ht="97.5" hidden="false" customHeight="true" outlineLevel="0" collapsed="false">
      <c r="A4" s="92" t="s">
        <v>5287</v>
      </c>
      <c r="B4" s="92" t="s">
        <v>5288</v>
      </c>
      <c r="C4" s="92" t="s">
        <v>5289</v>
      </c>
      <c r="D4" s="93" t="s">
        <v>5290</v>
      </c>
      <c r="E4" s="92" t="s">
        <v>5291</v>
      </c>
      <c r="F4" s="94" t="s">
        <v>5297</v>
      </c>
      <c r="G4" s="95" t="n">
        <v>43060</v>
      </c>
      <c r="H4" s="102" t="s">
        <v>5298</v>
      </c>
      <c r="I4" s="92" t="s">
        <v>5294</v>
      </c>
      <c r="J4" s="92"/>
    </row>
    <row r="5" customFormat="false" ht="15" hidden="false" customHeight="false" outlineLevel="0" collapsed="false">
      <c r="A5" s="103" t="s">
        <v>5287</v>
      </c>
      <c r="B5" s="103" t="s">
        <v>5288</v>
      </c>
      <c r="C5" s="103" t="s">
        <v>5289</v>
      </c>
      <c r="D5" s="103" t="s">
        <v>5290</v>
      </c>
      <c r="E5" s="103" t="s">
        <v>5291</v>
      </c>
      <c r="F5" s="104" t="s">
        <v>5299</v>
      </c>
      <c r="G5" s="105" t="n">
        <v>43423</v>
      </c>
      <c r="H5" s="106" t="s">
        <v>5300</v>
      </c>
      <c r="I5" s="103" t="s">
        <v>5294</v>
      </c>
      <c r="J5" s="106"/>
    </row>
    <row r="6" customFormat="false" ht="35.05" hidden="false" customHeight="false" outlineLevel="0" collapsed="false">
      <c r="A6" s="103" t="s">
        <v>5287</v>
      </c>
      <c r="B6" s="103" t="s">
        <v>5288</v>
      </c>
      <c r="C6" s="103" t="s">
        <v>5289</v>
      </c>
      <c r="D6" s="103" t="s">
        <v>5290</v>
      </c>
      <c r="E6" s="103" t="s">
        <v>5291</v>
      </c>
      <c r="F6" s="104" t="s">
        <v>5301</v>
      </c>
      <c r="G6" s="105" t="n">
        <v>43496</v>
      </c>
      <c r="H6" s="106" t="s">
        <v>5302</v>
      </c>
      <c r="I6" s="103" t="s">
        <v>5294</v>
      </c>
      <c r="J6" s="106"/>
    </row>
    <row r="7" customFormat="false" ht="23.85" hidden="false" customHeight="false" outlineLevel="0" collapsed="false">
      <c r="A7" s="103" t="s">
        <v>5287</v>
      </c>
      <c r="B7" s="103" t="s">
        <v>5288</v>
      </c>
      <c r="C7" s="103" t="s">
        <v>5289</v>
      </c>
      <c r="D7" s="103" t="s">
        <v>5290</v>
      </c>
      <c r="E7" s="103" t="s">
        <v>5291</v>
      </c>
      <c r="F7" s="104" t="s">
        <v>5303</v>
      </c>
      <c r="G7" s="105" t="n">
        <v>43630</v>
      </c>
      <c r="H7" s="106" t="s">
        <v>5304</v>
      </c>
      <c r="I7" s="103"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2022-04-13T08:28:03Z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