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<sst xmlns="http://schemas.openxmlformats.org/spreadsheetml/2006/main" count="6490" uniqueCount="5304">
  <si>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</si>
  <si>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</si>
  <si>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</si>
  <si>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</si>
  <si>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</si>
  <si>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</si>
  <si>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</si>
  <si>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</si>
  <si>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</si>
  <si>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</si>
  <si>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</si>
  <si>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</si>
  <si>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</si>
  <si>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</si>
  <si>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</si>
  <si>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</si>
  <si>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</si>
  <si>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</si>
  <si>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</si>
  <si>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</si>
  <si>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</si>
  <si>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</si>
  <si>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</si>
  <si>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</si>
  <si>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</si>
  <si>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</si>
  <si>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</si>
  <si>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</si>
  <si>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</si>
  <si>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</si>
  <si>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</si>
  <si>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</si>
  <si>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</si>
  <si>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</si>
  <si>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</si>
  <si>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</si>
  <si>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</si>
  <si>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</si>
  <si>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</si>
  <si>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</si>
  <si>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</si>
  <si>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</si>
  <si>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</si>
  <si>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</si>
  <si>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</si>
  <si>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</si>
  <si>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</si>
  <si>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</si>
  <si>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</si>
  <si>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</si>
  <si>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</si>
  <si>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</si>
  <si>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</si>
  <si>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</si>
  <si>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</si>
  <si>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</si>
  <si>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</si>
  <si>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</si>
  <si>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</si>
  <si>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</si>
  <si>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</si>
  <si>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</si>
  <si>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</si>
  <si>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</si>
  <si>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</si>
  <si>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</si>
  <si>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</si>
  <si>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</si>
  <si>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</si>
  <si>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</si>
  <si>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</si>
  <si>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</si>
  <si>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</si>
  <si>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</si>
  <si>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</si>
  <si>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</si>
  <si>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</si>
  <si>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</si>
  <si>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</si>
  <si>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</si>
  <si>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</si>
  <si>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</si>
  <si>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</si>
  <si>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</si>
  <si>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</si>
  <si>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</si>
  <si>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</si>
  <si>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</si>
  <si>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</si>
  <si>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</si>
  <si>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</si>
  <si>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</si>
  <si>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</si>
  <si>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</si>
  <si>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</si>
  <si>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</si>
  <si>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</si>
  <si>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</si>
  <si>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</si>
  <si>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</si>
  <si>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</si>
  <si>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</si>
  <si>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</si>
  <si>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</si>
  <si>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</si>
  <si>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</si>
  <si>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</si>
  <si>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</si>
  <si>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</si>
  <si>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</si>
  <si>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</si>
  <si>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</si>
  <si>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</si>
  <si>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</si>
  <si>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</si>
  <si>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</si>
  <si>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</si>
  <si>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</si>
  <si>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</si>
  <si>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</si>
  <si>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</si>
  <si>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</si>
  <si>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</si>
  <si>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</si>
  <si>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</si>
  <si>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</si>
  <si>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</si>
  <si>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</si>
  <si>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</si>
  <si>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</si>
  <si>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</si>
  <si>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</si>
  <si>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</si>
  <si>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</si>
  <si>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</si>
  <si>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</si>
  <si>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</si>
  <si>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</si>
  <si>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</si>
  <si>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</si>
  <si>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</si>
  <si>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</si>
  <si>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</si>
  <si>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</si>
  <si>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</si>
  <si>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</si>
  <si>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</si>
  <si>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</si>
  <si>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</si>
  <si>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</si>
  <si>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</si>
  <si>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</si>
  <si>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</si>
  <si>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</si>
  <si>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</si>
  <si>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</si>
  <si>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</si>
  <si>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</si>
  <si>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</si>
  <si>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</si>
  <si>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</si>
  <si>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</si>
  <si>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</si>
  <si>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</si>
  <si>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</si>
  <si>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</si>
  <si>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</si>
  <si>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</si>
  <si>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</si>
  <si>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</si>
  <si>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</si>
  <si>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</si>
  <si>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</si>
  <si>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</si>
  <si>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</si>
  <si>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</si>
  <si>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</si>
  <si>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</si>
  <si>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</si>
  <si>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</si>
  <si>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</si>
  <si>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</si>
  <si>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</si>
  <si>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</si>
  <si>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</si>
  <si>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</si>
  <si>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</si>
  <si>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</si>
  <si>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</si>
  <si>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</si>
  <si>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</si>
  <si>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</si>
  <si>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</si>
  <si>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</si>
  <si>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</si>
  <si>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</si>
  <si>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</si>
  <si>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</si>
  <si>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</si>
  <si>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</si>
  <si>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</si>
  <si>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</si>
  <si>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</si>
  <si>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</si>
  <si>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</si>
  <si>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</si>
  <si>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</si>
  <si>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</si>
  <si>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</si>
  <si>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</si>
  <si>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</si>
  <si>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</si>
  <si>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</si>
  <si>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</si>
  <si>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</si>
  <si>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</si>
  <si>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</si>
  <si>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</si>
  <si>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</si>
  <si>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</si>
  <si>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</si>
  <si>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</si>
  <si>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</si>
  <si>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</si>
  <si>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</si>
  <si>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</si>
  <si>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</si>
  <si>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</si>
  <si>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</si>
  <si>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</si>
  <si>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</si>
  <si>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</si>
  <si>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</si>
  <si>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</si>
  <si>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</si>
  <si>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</si>
  <si>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</si>
  <si>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</si>
  <si>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</si>
  <si>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</si>
  <si>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</si>
  <si>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</si>
  <si>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</si>
  <si>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</si>
  <si>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</si>
  <si>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</si>
  <si>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</si>
  <si>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</si>
  <si>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</si>
  <si>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</si>
  <si>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</si>
  <si>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</si>
  <si>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</si>
  <si>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</si>
  <si>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</si>
  <si>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</si>
  <si>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</si>
  <si>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</si>
  <si>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</si>
  <si>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</si>
  <si>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</si>
  <si>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</si>
  <si>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</si>
  <si>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</si>
  <si>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</si>
  <si>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</si>
  <si>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</si>
  <si>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</si>
  <si>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</si>
  <si>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</si>
  <si>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</si>
  <si>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</si>
  <si>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</si>
  <si>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</si>
  <si>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</si>
  <si>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</si>
  <si>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</si>
  <si>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</si>
  <si>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</si>
  <si>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</si>
  <si>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</si>
  <si>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</si>
  <si>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</si>
  <si>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</si>
  <si>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</si>
  <si>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</si>
  <si>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</si>
  <si>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</si>
  <si>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</si>
  <si>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</si>
  <si>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</si>
  <si>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</si>
  <si>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</si>
  <si>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</si>
  <si>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</si>
  <si>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</si>
  <si>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</si>
  <si>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</si>
  <si>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</si>
  <si>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</si>
  <si>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</si>
  <si>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</si>
  <si>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</si>
  <si>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</si>
  <si>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</si>
  <si>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</si>
  <si>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</si>
  <si>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</si>
  <si>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</si>
  <si>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</si>
  <si>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</si>
  <si>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</si>
  <si>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</si>
  <si>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</si>
  <si>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</si>
  <si>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</si>
  <si>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</si>
  <si>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</si>
  <si>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</si>
  <si>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</si>
  <si>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</si>
  <si>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</si>
  <si>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</si>
  <si>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</si>
  <si>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</si>
  <si>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</si>
  <si>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</si>
  <si>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</si>
  <si>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</si>
  <si>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</si>
  <si>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</si>
  <si>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</si>
  <si>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</si>
  <si>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</si>
  <si>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</si>
  <si>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</si>
  <si>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</si>
  <si>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</si>
  <si>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</si>
  <si>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</si>
  <si>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</si>
  <si>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</si>
  <si>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</si>
  <si>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</si>
  <si>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</si>
  <si>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</si>
  <si>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</si>
  <si>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</si>
  <si>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</si>
  <si>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</si>
  <si>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</si>
  <si>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</si>
  <si>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</si>
  <si>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</si>
  <si>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</si>
  <si>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</si>
  <si>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</si>
  <si>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</si>
  <si>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</si>
  <si>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</si>
  <si>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</si>
  <si>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</si>
  <si>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</si>
  <si>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</si>
  <si>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</si>
  <si>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</si>
  <si>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</si>
  <si>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</si>
  <si>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</si>
  <si>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</si>
  <si>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</si>
  <si>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</si>
  <si>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</si>
  <si>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</si>
  <si>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</si>
  <si>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</si>
  <si>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</si>
  <si>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</si>
  <si>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</si>
  <si>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</si>
  <si>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</si>
  <si>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</si>
  <si>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</si>
  <si>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</si>
  <si>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</si>
  <si>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</si>
  <si>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</si>
  <si>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</si>
  <si>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</si>
  <si>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</si>
  <si>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</si>
  <si>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</si>
  <si>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</si>
  <si>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</si>
  <si>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</si>
  <si>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</si>
  <si>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</si>
  <si>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</si>
  <si>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</si>
  <si>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</si>
  <si>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</si>
  <si>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</si>
  <si>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</si>
  <si>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</si>
  <si>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</si>
  <si>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</si>
  <si>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</si>
  <si>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</si>
  <si>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</si>
  <si>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</si>
  <si>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</si>
  <si>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</si>
  <si>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</si>
  <si>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</si>
  <si>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</si>
  <si>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</si>
  <si>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</si>
  <si>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</si>
  <si>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</si>
  <si>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</si>
  <si>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</si>
  <si>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</si>
  <si>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</si>
  <si>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</si>
  <si>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</si>
  <si>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</si>
  <si>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</si>
  <si>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</si>
  <si>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</si>
  <si>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</si>
  <si>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</si>
  <si>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</si>
  <si>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</si>
  <si>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</si>
  <si>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</si>
  <si>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</si>
  <si>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</si>
  <si>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</si>
  <si>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</si>
  <si>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</si>
  <si>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</si>
  <si>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</si>
  <si>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</si>
  <si>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</si>
  <si>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</si>
  <si>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</si>
  <si>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</si>
  <si>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</si>
  <si>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</si>
  <si>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</si>
  <si>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</si>
  <si>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</si>
  <si>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</si>
  <si>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</si>
  <si>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</si>
  <si>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</si>
  <si>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</si>
  <si>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</si>
  <si>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</si>
  <si>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</si>
  <si>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</si>
  <si>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</si>
  <si>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</si>
  <si>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</si>
  <si>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</si>
  <si>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</si>
  <si>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</si>
  <si>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</si>
  <si>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</si>
  <si>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</si>
  <si>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</si>
  <si>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</si>
  <si>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</si>
  <si>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</si>
  <si>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</si>
  <si>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</si>
  <si>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</si>
  <si>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</si>
  <si>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</si>
  <si>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</si>
  <si>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</si>
  <si>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</si>
  <si>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</si>
  <si>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</si>
  <si>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</si>
  <si>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</si>
  <si>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</si>
  <si>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</si>
  <si>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</si>
  <si>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</si>
  <si>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</si>
  <si>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</si>
  <si>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</si>
  <si>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</si>
  <si>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</si>
  <si>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</si>
  <si>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</si>
  <si>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</si>
  <si>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</si>
  <si>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</si>
  <si>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</si>
  <si>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</si>
  <si>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</si>
  <si>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</si>
  <si>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</si>
  <si>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</si>
  <si>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</si>
  <si>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</si>
  <si>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</si>
  <si>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</si>
  <si>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</si>
  <si>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</si>
  <si>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</si>
  <si>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</si>
  <si>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</si>
  <si>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</si>
  <si>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</si>
  <si>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</si>
  <si>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</si>
  <si>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</si>
  <si>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</si>
  <si>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</si>
  <si>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</si>
  <si>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</si>
  <si>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</si>
  <si>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</si>
  <si>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</si>
  <si>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</si>
  <si>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</si>
  <si>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</si>
  <si>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</si>
  <si>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</si>
  <si>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</si>
  <si>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</si>
  <si>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</si>
  <si>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</si>
  <si>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</si>
  <si>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</si>
  <si>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</si>
  <si>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</si>
  <si>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</si>
  <si>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</si>
  <si>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</si>
  <si>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</si>
  <si>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</si>
  <si>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</si>
  <si>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</si>
  <si>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</si>
  <si>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</si>
  <si>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</si>
  <si>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</si>
  <si>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</si>
  <si>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</si>
  <si>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</si>
  <si>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</si>
  <si>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</si>
  <si>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</si>
  <si>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</si>
  <si>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</si>
  <si>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</si>
  <si>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</si>
  <si>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</si>
  <si>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</si>
  <si>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</si>
  <si>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</si>
  <si>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</si>
  <si>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</si>
  <si>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</si>
  <si>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</si>
  <si>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</si>
  <si>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</si>
  <si>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</si>
  <si>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</si>
  <si>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</si>
  <si>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</si>
  <si>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</si>
  <si>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</si>
  <si>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</si>
  <si>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</si>
  <si>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</si>
  <si>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</si>
  <si>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</si>
  <si>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</si>
  <si>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</si>
  <si>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</si>
  <si>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</si>
  <si>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</si>
  <si>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</si>
  <si>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</si>
  <si>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</si>
  <si>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</si>
  <si>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</si>
  <si>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</si>
  <si>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</si>
  <si>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</si>
  <si>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</si>
  <si>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</si>
  <si>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</si>
  <si>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</si>
  <si>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</si>
  <si>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</si>
  <si>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</si>
  <si>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</si>
  <si>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</si>
  <si>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</si>
  <si>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</si>
  <si>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</si>
  <si>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</si>
  <si>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</si>
  <si>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</si>
  <si>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</si>
  <si>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</si>
  <si>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</si>
  <si>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</si>
  <si>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</si>
  <si>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</si>
  <si>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</si>
  <si>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</si>
  <si>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</si>
  <si>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</si>
  <si>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</si>
  <si>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</si>
  <si>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</si>
  <si>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</si>
  <si>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</si>
  <si>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</si>
  <si>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</si>
  <si>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</si>
  <si>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</si>
  <si>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</si>
  <si>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</si>
  <si>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</si>
  <si>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</si>
  <si>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</si>
  <si>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</si>
  <si>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</si>
  <si>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</si>
  <si>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</si>
  <si>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</si>
  <si>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</si>
  <si>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</si>
  <si>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</si>
  <si>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</si>
  <si>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</si>
  <si>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</si>
  <si>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</si>
  <si>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</si>
  <si>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</si>
  <si>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</si>
  <si>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</si>
  <si>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</si>
  <si>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</si>
  <si>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</si>
  <si>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</si>
  <si>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</si>
  <si>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</si>
  <si>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</si>
  <si>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</si>
  <si>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</si>
  <si>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</si>
  <si>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</si>
  <si>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</si>
  <si>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</si>
  <si>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</si>
  <si>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</si>
  <si>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</si>
  <si>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</si>
  <si>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</si>
  <si>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</si>
  <si>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</si>
  <si>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</si>
  <si>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</si>
  <si>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</si>
  <si>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</si>
  <si>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</si>
  <si>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</si>
  <si>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</si>
  <si>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</si>
  <si>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</si>
  <si>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</si>
  <si>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</si>
  <si>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</si>
  <si>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</si>
  <si>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</si>
  <si>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</si>
  <si>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</si>
  <si>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</si>
  <si>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</si>
  <si>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</si>
  <si>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</si>
  <si>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</si>
  <si>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</si>
  <si>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</si>
  <si>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</si>
  <si>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</si>
  <si>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</si>
  <si>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</si>
  <si>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</si>
  <si>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</si>
  <si>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</si>
  <si>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</si>
  <si>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</si>
  <si>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</si>
  <si>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</si>
  <si>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</si>
  <si>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</si>
  <si>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</si>
  <si>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</si>
  <si>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</si>
  <si>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</si>
  <si>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</si>
  <si>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</si>
  <si>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</si>
  <si>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</si>
  <si>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</si>
  <si>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</si>
  <si>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</si>
  <si>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</si>
  <si>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</si>
  <si>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</si>
  <si>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</si>
  <si>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</si>
  <si>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</si>
  <si>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</si>
  <si>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</si>
  <si>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</si>
  <si>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</si>
  <si>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</si>
  <si>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</si>
  <si>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</si>
  <si>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</si>
  <si>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</si>
  <si>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</si>
  <si>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</si>
  <si>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</si>
  <si>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</si>
  <si>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</si>
  <si>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</si>
  <si>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</si>
  <si>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</si>
  <si>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</si>
  <si>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</si>
  <si>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</si>
  <si>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</si>
  <si>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</si>
  <si>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</si>
  <si>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</si>
  <si>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</si>
  <si>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</si>
  <si>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</si>
  <si>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</si>
  <si>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</si>
  <si>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</si>
  <si>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</si>
  <si>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</si>
  <si>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</si>
  <si>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</si>
  <si>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</si>
  <si>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</si>
  <si>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</si>
  <si>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</si>
  <si>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</si>
  <si>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</si>
  <si>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</si>
  <si>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</si>
  <si>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</si>
  <si>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</si>
  <si>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</si>
  <si>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</si>
  <si>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</si>
  <si>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</si>
  <si>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</si>
  <si>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</si>
  <si>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</si>
  <si>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</si>
  <si>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</si>
  <si>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</si>
  <si>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</si>
  <si>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</si>
  <si>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</si>
  <si>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</si>
  <si>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</si>
  <si>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</si>
  <si>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</si>
  <si>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</si>
  <si>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</si>
  <si>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</si>
  <si>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</si>
  <si>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</si>
  <si>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</si>
  <si>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</si>
  <si>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</si>
  <si>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</si>
  <si>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</si>
  <si>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</si>
  <si>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</si>
  <si>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</si>
  <si>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</si>
  <si>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</si>
  <si>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</si>
  <si>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</si>
  <si>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</si>
  <si>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</si>
  <si>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</si>
  <si>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</si>
  <si>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</si>
  <si>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</si>
  <si>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</si>
  <si>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</si>
  <si>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</si>
  <si>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</si>
  <si>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</si>
  <si>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</si>
  <si>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</si>
  <si>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</si>
  <si>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</si>
  <si>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</si>
  <si>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</si>
  <si>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</si>
  <si>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</si>
  <si>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</si>
  <si>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</si>
  <si>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</si>
  <si>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</si>
  <si>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</si>
  <si>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</si>
  <si>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</si>
  <si>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</si>
  <si>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</si>
  <si>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</si>
  <si>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</si>
  <si>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</si>
  <si>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</si>
  <si>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</si>
  <si>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</si>
  <si>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</si>
  <si>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</si>
  <si>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</si>
  <si>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</si>
  <si>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</si>
  <si>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</si>
  <si>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</si>
  <si>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</si>
  <si>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</si>
  <si>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</si>
  <si>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</si>
  <si>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</si>
  <si>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</si>
  <si>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</si>
  <si>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</si>
  <si>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</si>
  <si>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</si>
  <si>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</si>
  <si>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</si>
  <si>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</si>
  <si>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</si>
  <si>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</si>
  <si>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</si>
  <si>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</si>
  <si>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</si>
  <si>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</si>
  <si>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</si>
  <si>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</si>
  <si>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</si>
  <si>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</si>
  <si>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</si>
  <si>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</si>
  <si>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</si>
  <si>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</si>
  <si>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</si>
  <si>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</si>
  <si>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</si>
  <si>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</si>
  <si>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</si>
  <si>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</si>
  <si>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</si>
  <si>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</si>
  <si>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</si>
  <si>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</si>
  <si>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</si>
  <si>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</si>
  <si>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</si>
  <si>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</si>
  <si>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</si>
  <si>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</si>
  <si>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</si>
  <si>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</si>
  <si>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</si>
  <si>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</si>
  <si>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</si>
  <si>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</si>
  <si>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</si>
  <si>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</si>
  <si>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</si>
  <si>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</si>
  <si>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</si>
  <si>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</si>
  <si>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</si>
  <si>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</si>
  <si>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</si>
  <si>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</si>
  <si>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</si>
  <si>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</si>
  <si>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</si>
  <si>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</si>
  <si>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</si>
  <si>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</si>
  <si>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</si>
  <si>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</si>
  <si>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</si>
  <si>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</si>
  <si>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</si>
  <si>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</si>
  <si>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</si>
  <si>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</si>
  <si>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</si>
  <si>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</si>
  <si>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</si>
  <si>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</si>
  <si>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</si>
  <si>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</si>
  <si>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</si>
  <si>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</si>
  <si>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</si>
  <si>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</si>
  <si>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</si>
  <si>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</si>
  <si>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</si>
  <si>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</si>
  <si>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</si>
  <si>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</si>
  <si>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</si>
  <si>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</si>
  <si>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</si>
  <si>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</si>
  <si>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</si>
  <si>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</si>
  <si>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</si>
  <si>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</si>
  <si>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</si>
  <si>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</si>
  <si>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</si>
  <si>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</si>
  <si>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</si>
  <si>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</si>
  <si>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</si>
  <si>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</si>
  <si>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</si>
  <si>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</si>
  <si>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</si>
  <si>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</si>
  <si>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</si>
  <si>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</si>
  <si>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</si>
  <si>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</si>
  <si>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</si>
  <si>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</si>
  <si>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</si>
  <si>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</si>
  <si>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</si>
  <si>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</si>
  <si>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</si>
  <si>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</si>
  <si>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</si>
  <si>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</si>
  <si>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</si>
  <si>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</si>
  <si>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</si>
  <si>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</si>
  <si>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</si>
  <si>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</si>
  <si>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</si>
  <si>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</si>
  <si>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</si>
  <si>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</si>
  <si>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</si>
  <si>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</si>
  <si>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</si>
  <si>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</si>
  <si>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</si>
  <si>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</si>
  <si>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</si>
  <si>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</si>
  <si>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</si>
  <si>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</si>
  <si>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</si>
  <si>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</si>
  <si>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</si>
  <si>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</si>
  <si>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</si>
  <si>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</si>
  <si>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</si>
  <si>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</si>
  <si>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</si>
  <si>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</si>
  <si>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</si>
  <si>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</si>
  <si>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</si>
  <si>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</si>
  <si>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</si>
  <si>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</si>
  <si>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</si>
  <si>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</si>
  <si>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</si>
  <si>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</si>
  <si>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</si>
  <si>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</si>
  <si>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</si>
  <si>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</si>
  <si>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</si>
  <si>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</si>
  <si>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</si>
  <si>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</si>
  <si>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</si>
  <si>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</si>
  <si>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</si>
  <si>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</si>
  <si>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</si>
  <si>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</si>
  <si>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</si>
  <si>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</si>
  <si>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</si>
  <si>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</si>
  <si>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</si>
  <si>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</si>
  <si>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</si>
  <si>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</si>
  <si>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</si>
  <si>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</si>
  <si>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</si>
  <si>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</si>
  <si>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</si>
  <si>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</si>
  <si>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</si>
  <si>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</si>
  <si>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</si>
  <si>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</si>
  <si>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</si>
  <si>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</si>
  <si>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</si>
  <si>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</si>
  <si>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</si>
  <si>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</si>
  <si>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</si>
  <si>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</si>
  <si>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</si>
  <si>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</si>
  <si>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</si>
  <si>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</si>
  <si>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</si>
  <si>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</si>
  <si>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</si>
  <si>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</si>
  <si>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</si>
  <si>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</si>
  <si>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</si>
  <si>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</si>
  <si>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</si>
  <si>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</si>
  <si>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</si>
  <si>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</si>
  <si>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</si>
  <si>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</si>
  <si>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</si>
  <si>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</si>
  <si>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</si>
  <si>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</si>
  <si>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</si>
  <si>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</si>
  <si>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</si>
  <si>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</si>
  <si>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</si>
  <si>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</si>
  <si>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</si>
  <si>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</si>
  <si>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</si>
  <si>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</si>
  <si>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</si>
  <si>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</si>
  <si>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</si>
  <si>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</si>
  <si>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</si>
  <si>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</si>
  <si>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</si>
  <si>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</si>
  <si>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</si>
  <si>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</si>
  <si>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</si>
  <si>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</si>
  <si>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</si>
  <si>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</si>
  <si>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</si>
  <si>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</si>
  <si>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</si>
  <si>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</si>
  <si>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</si>
  <si>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</si>
  <si>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</si>
  <si>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</si>
  <si>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</si>
  <si>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</si>
  <si>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</si>
  <si>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</si>
  <si>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</si>
  <si>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</si>
  <si>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</si>
  <si>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</si>
  <si>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</si>
  <si>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</si>
  <si>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</si>
  <si>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</si>
  <si>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</si>
  <si>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</si>
  <si>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</si>
  <si>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</si>
  <si>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</si>
  <si>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</si>
  <si>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</si>
  <si>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</si>
  <si>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</si>
  <si>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</si>
  <si>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</si>
  <si>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</si>
  <si>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</si>
  <si>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</si>
  <si>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</si>
  <si>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</si>
  <si>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</si>
  <si>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</si>
  <si>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</si>
  <si>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</si>
  <si>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</si>
  <si>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</si>
  <si>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</si>
  <si>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</si>
  <si>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</si>
  <si>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</si>
  <si>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</si>
  <si>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</si>
  <si>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</si>
  <si>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</si>
  <si>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</si>
  <si>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</si>
  <si>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</si>
  <si>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</si>
  <si>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</si>
  <si>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</si>
  <si>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</si>
  <si>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</si>
  <si>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</si>
  <si>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</si>
  <si>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</si>
  <si>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</si>
  <si>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</si>
  <si>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</si>
  <si>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</si>
  <si>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</si>
  <si>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</si>
  <si>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</si>
  <si>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</si>
  <si>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</si>
  <si>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</si>
  <si>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</si>
  <si>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</si>
  <si>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</si>
  <si>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</si>
  <si>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</si>
  <si>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</si>
  <si>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</si>
  <si>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</si>
  <si>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</si>
  <si>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</si>
  <si>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</si>
  <si>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</si>
  <si>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</si>
  <si>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</si>
  <si>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</si>
  <si>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</si>
  <si>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</si>
  <si>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</si>
  <si>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</si>
  <si>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</si>
  <si>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</si>
  <si>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</si>
  <si>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</si>
  <si>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</si>
  <si>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</si>
  <si>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</si>
  <si>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</si>
  <si>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</si>
  <si>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</si>
  <si>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</si>
  <si>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</si>
  <si>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</si>
  <si>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</si>
  <si>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</si>
  <si>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</si>
  <si>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</si>
  <si>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</si>
  <si>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</si>
  <si>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</si>
  <si>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</si>
  <si>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</si>
  <si>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</si>
  <si>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</si>
  <si>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</si>
  <si>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</si>
  <si>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</si>
  <si>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</si>
  <si>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</si>
  <si>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</si>
  <si>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</si>
  <si>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</si>
  <si>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</si>
  <si>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</si>
  <si>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</si>
  <si>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</si>
  <si>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</si>
  <si>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</si>
  <si>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</si>
  <si>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</si>
  <si>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</si>
  <si>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</si>
  <si>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</si>
  <si>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</si>
  <si>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</si>
  <si>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</si>
  <si>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</si>
  <si>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</si>
  <si>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</si>
  <si>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</si>
  <si>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</si>
  <si>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</si>
  <si>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</si>
  <si>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</si>
  <si>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</si>
  <si>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</si>
  <si>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</si>
  <si>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</si>
  <si>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</si>
  <si>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</si>
  <si>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</si>
  <si>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</si>
  <si>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</si>
  <si>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</si>
  <si>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</si>
  <si>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</si>
  <si>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</si>
  <si>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</si>
  <si>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</si>
  <si>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</si>
  <si>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</si>
  <si>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</si>
  <si>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</si>
  <si>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</si>
  <si>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</si>
  <si>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</si>
  <si>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</si>
  <si>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</si>
  <si>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</si>
  <si>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</si>
  <si>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</si>
  <si>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</si>
  <si>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</si>
  <si>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</si>
  <si>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</si>
  <si>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</si>
  <si>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</si>
  <si>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</si>
  <si>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</si>
  <si>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</si>
  <si>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</si>
  <si>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</si>
  <si>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</si>
  <si>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</si>
  <si>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</si>
  <si>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</si>
  <si>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</si>
  <si>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</si>
  <si>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</si>
  <si>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</si>
  <si>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</si>
  <si>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</si>
  <si>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</si>
  <si>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</si>
  <si>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</si>
  <si>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</si>
  <si>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</si>
  <si>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</si>
  <si>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</si>
  <si>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</si>
  <si>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</si>
  <si>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</si>
  <si>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</si>
  <si>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</si>
  <si>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</si>
  <si>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</si>
  <si>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</si>
  <si>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</si>
  <si>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</si>
  <si>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</si>
  <si>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</si>
  <si>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</si>
  <si>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</si>
  <si>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</si>
  <si>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</si>
  <si>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</si>
  <si>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</si>
  <si>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</si>
  <si>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</si>
  <si>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</si>
  <si>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</si>
  <si>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</si>
  <si>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</si>
  <si>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</si>
  <si>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</si>
  <si>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</si>
  <si>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</si>
  <si>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</si>
  <si>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</si>
  <si>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</si>
  <si>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</si>
  <si>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</si>
  <si>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</si>
  <si>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</si>
  <si>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</si>
  <si>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</si>
  <si>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</si>
  <si>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</si>
  <si>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</si>
  <si>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</si>
  <si>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</si>
  <si>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</si>
  <si>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</si>
  <si>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</si>
  <si>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</si>
  <si>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</si>
  <si>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</si>
  <si>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</si>
  <si>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</si>
  <si>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</si>
  <si>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</si>
  <si>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</si>
  <si>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</si>
  <si>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</si>
  <si>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</si>
  <si>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</si>
  <si>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</si>
  <si>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</si>
  <si>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</si>
  <si>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</si>
  <si>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</si>
  <si>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</si>
  <si>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</si>
  <si>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</si>
  <si>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</si>
  <si>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</si>
  <si>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</si>
  <si>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</si>
  <si>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</si>
  <si>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</si>
  <si>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</si>
  <si>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</si>
  <si>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</si>
  <si>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</si>
  <si>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</si>
  <si>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</si>
  <si>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</si>
  <si>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</si>
  <si>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</si>
  <si>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</si>
  <si>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</si>
  <si>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</si>
  <si>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</si>
  <si>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</si>
  <si>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</si>
  <si>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</si>
  <si>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</si>
  <si>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</si>
  <si>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</si>
  <si>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</si>
  <si>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</si>
  <si>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</si>
  <si>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</si>
  <si>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</si>
  <si>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</si>
  <si>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</si>
  <si>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</si>
  <si>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</si>
  <si>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</si>
  <si>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</si>
  <si>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</si>
  <si>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</si>
  <si>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</si>
  <si>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</si>
  <si>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</si>
  <si>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</si>
  <si>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</si>
  <si>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</si>
  <si>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</si>
  <si>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</si>
  <si>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</si>
  <si>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</si>
  <si>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</si>
  <si>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</si>
  <si>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</si>
  <si>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</si>
  <si>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</si>
  <si>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</si>
  <si>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</si>
  <si>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</si>
  <si>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</si>
  <si>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</si>
  <si>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</si>
  <si>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</si>
  <si>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</si>
  <si>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</si>
  <si>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</si>
  <si>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</si>
  <si>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</si>
  <si>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</si>
  <si>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</si>
  <si>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</si>
  <si>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</si>
  <si>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</si>
  <si>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</si>
  <si>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</si>
  <si>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</si>
  <si>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</si>
  <si>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</si>
  <si>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</si>
  <si>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</si>
  <si>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</si>
  <si>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</si>
  <si>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</si>
  <si>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</si>
  <si>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</si>
  <si>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</si>
  <si>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</si>
  <si>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</si>
  <si>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</si>
  <si>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</si>
  <si>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</si>
  <si>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</si>
  <si>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</si>
  <si>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</si>
  <si>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</si>
  <si>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</si>
  <si>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</si>
  <si>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</si>
  <si>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</si>
  <si>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</si>
  <si>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</si>
  <si>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</si>
  <si>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</si>
  <si>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</si>
  <si>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</si>
  <si>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</si>
  <si>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</si>
  <si>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</si>
  <si>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</si>
  <si>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</si>
  <si>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</si>
  <si>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</si>
  <si>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</si>
  <si>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</si>
  <si>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</si>
  <si>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</si>
  <si>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</si>
  <si>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</si>
  <si>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</si>
  <si>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</si>
  <si>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</si>
  <si>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</si>
  <si>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</si>
  <si>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</si>
  <si>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</si>
  <si>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</si>
  <si>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</si>
  <si>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</si>
  <si>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</si>
  <si>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</si>
  <si>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</si>
  <si>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</si>
  <si>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</si>
  <si>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</si>
  <si>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</si>
  <si>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</si>
  <si>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</si>
  <si>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</si>
  <si>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</si>
  <si>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</si>
  <si>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</si>
  <si>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</si>
  <si>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</si>
  <si>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</si>
  <si>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</si>
  <si>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</si>
  <si>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</si>
  <si>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</si>
  <si>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</si>
  <si>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</si>
  <si>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</si>
  <si>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</si>
  <si>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</si>
  <si>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</si>
  <si>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</si>
  <si>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</si>
  <si>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</si>
  <si>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</si>
  <si>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</si>
  <si>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</si>
  <si>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</si>
  <si>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</si>
  <si>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</si>
  <si>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</si>
  <si>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</si>
  <si>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</si>
  <si>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</si>
  <si>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</si>
  <si>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</si>
  <si>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</si>
  <si>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</si>
  <si>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</si>
  <si>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</si>
  <si>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</si>
  <si>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</si>
  <si>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</si>
  <si>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</si>
  <si>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</si>
  <si>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</si>
  <si>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</si>
  <si>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</si>
  <si>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</si>
  <si>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</si>
  <si>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</si>
  <si>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</si>
  <si>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</si>
  <si>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</si>
  <si>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</si>
  <si>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</si>
  <si>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</si>
  <si>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</si>
  <si>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</si>
  <si>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</si>
  <si>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</si>
  <si>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</si>
  <si>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</si>
  <si>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</si>
  <si>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</si>
  <si>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</si>
  <si>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</si>
  <si>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</si>
  <si>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</si>
  <si>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</si>
  <si>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</si>
  <si>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</si>
  <si>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</si>
  <si>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</si>
  <si>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</si>
  <si>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</si>
  <si>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</si>
  <si>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</si>
  <si>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</si>
  <si>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</si>
  <si>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</si>
  <si>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</si>
  <si>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</si>
  <si>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</si>
  <si>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</si>
  <si>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</si>
  <si>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</si>
  <si>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</si>
  <si>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</si>
  <si>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</si>
  <si>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</si>
  <si>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</si>
  <si>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</si>
  <si>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</si>
  <si>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</si>
  <si>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</si>
  <si>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</si>
  <si>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</si>
  <si>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</si>
  <si>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</si>
  <si>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</si>
  <si>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</si>
  <si>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</si>
  <si>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</si>
  <si>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</si>
  <si>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</si>
  <si>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</si>
  <si>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</si>
  <si>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</si>
  <si>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</si>
  <si>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</si>
  <si>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</si>
  <si>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</si>
  <si>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</si>
  <si>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</si>
  <si>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</si>
  <si>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</si>
  <si>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</si>
  <si>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</si>
  <si>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</si>
  <si>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</si>
  <si>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</si>
  <si>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</si>
  <si>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</si>
  <si>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</si>
  <si>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</si>
  <si>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</si>
  <si>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</si>
  <si>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</si>
  <si>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</si>
  <si>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</si>
  <si>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</si>
  <si>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</si>
  <si>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</si>
  <si>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</si>
  <si>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</si>
  <si>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</si>
  <si>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</si>
  <si>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</si>
  <si>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</si>
  <si>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</si>
  <si>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</si>
  <si>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</si>
  <si>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</si>
  <si>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</si>
  <si>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</si>
  <si>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</si>
  <si>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</si>
  <si>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</si>
  <si>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</si>
  <si>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</si>
  <si>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</si>
  <si>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</si>
  <si>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</si>
  <si>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</si>
  <si>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</si>
  <si>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</si>
  <si>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</si>
  <si>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</si>
  <si>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</si>
  <si>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</si>
  <si>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</si>
  <si>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</si>
  <si>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</si>
  <si>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</si>
  <si>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</si>
  <si>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</si>
  <si>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</si>
  <si>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</si>
  <si>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</si>
  <si>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</si>
  <si>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</si>
  <si>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</si>
  <si>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</si>
  <si>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</si>
  <si>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</si>
  <si>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</si>
  <si>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</si>
  <si>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</si>
  <si>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</si>
  <si>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</si>
  <si>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</si>
  <si>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</si>
  <si>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</si>
  <si>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</si>
  <si>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</si>
  <si>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</si>
  <si>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</si>
  <si>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</si>
  <si>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</si>
  <si>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</si>
  <si>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</si>
  <si>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</si>
  <si>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</si>
  <si>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</si>
  <si>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</si>
  <si>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</si>
  <si>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</si>
  <si>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</si>
  <si>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</si>
  <si>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</si>
  <si>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</si>
  <si>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</si>
  <si>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</si>
  <si>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</si>
  <si>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</si>
  <si>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</si>
  <si>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</si>
  <si>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</si>
  <si>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</si>
  <si>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</si>
  <si>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</si>
  <si>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</si>
  <si>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</si>
  <si>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</si>
  <si>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</si>
  <si>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</si>
  <si>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</si>
  <si>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</si>
  <si>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</si>
  <si>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</si>
  <si>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</si>
  <si>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</si>
  <si>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</si>
  <si>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</si>
  <si>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</si>
  <si>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</si>
  <si>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</si>
  <si>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</si>
  <si>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</si>
  <si>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</si>
  <si>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</si>
  <si>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</si>
  <si>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</si>
  <si>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</si>
  <si>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</si>
  <si>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</si>
  <si>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</si>
  <si>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</si>
  <si>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</si>
  <si>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</si>
  <si>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</si>
  <si>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</si>
  <si>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</si>
  <si>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</si>
  <si>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</si>
  <si>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</si>
  <si>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</si>
  <si>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</si>
  <si>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</si>
  <si>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</si>
  <si>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</si>
  <si>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</si>
  <si>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</si>
  <si>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</si>
  <si>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</si>
  <si>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</si>
  <si>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</si>
  <si>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</si>
  <si>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</si>
  <si>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</si>
  <si>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</si>
  <si>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</si>
  <si>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</si>
  <si>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</si>
  <si>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</si>
  <si>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</si>
  <si>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</si>
  <si>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</si>
  <si>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</si>
  <si>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</si>
  <si>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</si>
  <si>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</si>
  <si>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</si>
  <si>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</si>
  <si>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</si>
  <si>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</si>
  <si>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</si>
  <si>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</si>
  <si>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</si>
  <si>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</si>
  <si>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</si>
  <si>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</si>
  <si>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</si>
  <si>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</si>
  <si>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</si>
  <si>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</si>
  <si>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</si>
  <si>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</si>
  <si>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</si>
  <si>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</si>
  <si>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</si>
  <si>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</si>
  <si>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</si>
  <si>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</si>
  <si>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</si>
  <si>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</si>
  <si>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</si>
  <si>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</si>
  <si>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</si>
  <si>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</si>
  <si>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</si>
  <si>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</si>
  <si>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</si>
  <si>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</si>
  <si>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</si>
  <si>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</si>
  <si>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</si>
  <si>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</si>
  <si>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</si>
  <si>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</si>
  <si>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</si>
  <si>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</si>
  <si>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</si>
  <si>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</si>
  <si>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</si>
  <si>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</si>
  <si>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</si>
  <si>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</si>
  <si>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</si>
  <si>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</si>
  <si>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</si>
  <si>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</si>
  <si>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</si>
  <si>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</si>
  <si>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</si>
  <si>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</si>
  <si>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</si>
  <si>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</si>
  <si>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</si>
  <si>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</si>
  <si>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</si>
  <si>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</si>
  <si>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</si>
  <si>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</si>
  <si>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</si>
  <si>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</si>
  <si>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</si>
  <si>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</si>
  <si>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</si>
  <si>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</si>
  <si>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</si>
  <si>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</si>
  <si>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</si>
  <si>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</si>
  <si>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</si>
  <si>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</si>
  <si>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</si>
  <si>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</si>
  <si>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</si>
  <si>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</si>
  <si>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</si>
  <si>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</si>
  <si>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</si>
  <si>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</si>
  <si>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</si>
  <si>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</si>
  <si>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</si>
  <si>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</si>
  <si>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</si>
  <si>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</si>
  <si>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</si>
  <si>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</si>
  <si>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</si>
  <si>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</si>
  <si>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</si>
  <si>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</si>
  <si>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</si>
  <si>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</si>
  <si>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</si>
  <si>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</si>
  <si>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</si>
  <si>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</si>
  <si>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</si>
  <si>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</si>
  <si>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</si>
  <si>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</si>
  <si>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</si>
  <si>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</si>
  <si>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</si>
  <si>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</si>
  <si>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</si>
  <si>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</si>
  <si>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</si>
  <si>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</si>
  <si>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</si>
  <si>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</si>
  <si>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</si>
  <si>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</si>
  <si>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</si>
  <si>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</si>
  <si>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</si>
  <si>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</si>
  <si>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</si>
  <si>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</si>
  <si>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</si>
  <si>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</si>
  <si>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</si>
  <si>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</si>
  <si>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</si>
  <si>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</si>
  <si>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</si>
  <si>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</si>
  <si>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</si>
  <si>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</si>
  <si>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</si>
  <si>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</si>
  <si>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</si>
  <si>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</si>
  <si>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</si>
  <si>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</si>
  <si>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</si>
  <si>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</si>
  <si>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</si>
  <si>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</si>
  <si>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</si>
  <si>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</si>
  <si>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</si>
  <si>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</si>
  <si>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</si>
  <si>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</si>
  <si>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</si>
  <si>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</si>
  <si>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</si>
  <si>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</si>
  <si>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</si>
  <si>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</si>
  <si>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</si>
  <si>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</si>
  <si>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</si>
  <si>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</si>
  <si>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</si>
  <si>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</si>
  <si>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</si>
  <si>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</si>
  <si>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</si>
  <si>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</si>
  <si>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</si>
  <si>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</si>
  <si>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</si>
  <si>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</si>
  <si>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</si>
  <si>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</si>
  <si>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</si>
  <si>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</si>
  <si>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</si>
  <si>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</si>
  <si>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</si>
  <si>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</si>
  <si>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</si>
  <si>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</si>
  <si>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</si>
  <si>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</si>
  <si>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</si>
  <si>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</si>
  <si>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</si>
  <si>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</si>
  <si>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</si>
  <si>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</si>
  <si>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</si>
  <si>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</si>
  <si>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</si>
  <si>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</si>
  <si>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</si>
  <si>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</si>
  <si>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</si>
  <si>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</si>
  <si>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</si>
  <si>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</si>
  <si>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</si>
  <si>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</si>
  <si>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</si>
  <si>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</si>
  <si>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</si>
  <si>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</si>
  <si>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</si>
  <si>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</si>
  <si>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</si>
  <si>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</si>
  <si>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</si>
  <si>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</si>
  <si>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</si>
  <si>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</si>
  <si>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</si>
  <si>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</si>
  <si>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</si>
  <si>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</si>
  <si>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</si>
  <si>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</si>
  <si>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</si>
  <si>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</si>
  <si>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</si>
  <si>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</si>
  <si>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</si>
  <si>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</si>
  <si>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</si>
  <si>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</si>
  <si>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</si>
  <si>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</si>
  <si>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</si>
  <si>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</si>
  <si>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</si>
  <si>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</si>
  <si>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</si>
  <si>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</si>
  <si>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</si>
  <si>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</si>
  <si>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</si>
  <si>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</si>
  <si>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</si>
  <si>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</si>
  <si>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</si>
  <si>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</si>
  <si>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</si>
  <si>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</si>
  <si>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</si>
  <si>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</si>
  <si>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</si>
  <si>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</si>
  <si>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</si>
  <si>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</si>
  <si>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</si>
  <si>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</si>
  <si>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</si>
  <si>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</si>
  <si>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</si>
  <si>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</si>
  <si>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</si>
  <si>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</si>
  <si>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</si>
  <si>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</si>
  <si>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</si>
  <si>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</si>
  <si>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</si>
  <si>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</si>
  <si>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</si>
  <si>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</si>
  <si>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</si>
  <si>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</si>
  <si>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</si>
  <si>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</si>
  <si>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</si>
  <si>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</si>
  <si>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</si>
  <si>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</si>
  <si>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</si>
  <si>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</si>
  <si>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</si>
  <si>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</si>
  <si>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</si>
  <si>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</si>
  <si>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</si>
  <si>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</si>
  <si>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</si>
  <si>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</si>
  <si>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</si>
  <si>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</si>
  <si>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</si>
  <si>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</si>
  <si>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</si>
  <si>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</si>
  <si>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</si>
  <si>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</si>
  <si>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</si>
  <si>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</si>
  <si>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</si>
  <si>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</si>
  <si>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</si>
  <si>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</si>
  <si>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</si>
  <si>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</si>
  <si>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</si>
  <si>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</si>
  <si>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</si>
  <si>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</si>
  <si>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</si>
  <si>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</si>
  <si>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</si>
  <si>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</si>
  <si>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</si>
  <si>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</si>
  <si>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</si>
  <si>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</si>
  <si>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</si>
  <si>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</si>
  <si>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</si>
  <si>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</si>
  <si>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</si>
  <si>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</si>
  <si>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</si>
  <si>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</si>
  <si>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</si>
  <si>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</si>
  <si>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</si>
  <si>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</si>
  <si>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</si>
  <si>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</si>
  <si>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</si>
  <si>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</si>
  <si>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</si>
  <si>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</si>
  <si>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</si>
  <si>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</si>
  <si>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</si>
  <si>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</si>
  <si>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</si>
  <si>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</si>
  <si>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</si>
  <si>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</si>
  <si>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</si>
  <si>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</si>
  <si>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</si>
  <si>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</si>
  <si>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</si>
  <si>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</si>
  <si>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</si>
  <si>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</si>
  <si>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</si>
  <si>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</si>
  <si>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</si>
  <si>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</si>
  <si>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</si>
  <si>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</si>
  <si>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</si>
  <si>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</si>
  <si>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</si>
  <si>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</si>
  <si>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</si>
  <si>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</si>
  <si>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</si>
  <si>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</si>
  <si>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</si>
  <si>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</si>
  <si>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</si>
  <si>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</si>
  <si>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</si>
  <si>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</si>
  <si>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</si>
  <si>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</si>
  <si>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</si>
  <si>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</si>
  <si>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</si>
  <si>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</si>
  <si>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</si>
  <si>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</si>
  <si>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</si>
  <si>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</si>
  <si>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</si>
  <si>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</si>
  <si>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</si>
  <si>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</si>
  <si>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</si>
  <si>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</si>
  <si>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</si>
  <si>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</si>
  <si>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</si>
  <si>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</si>
  <si>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</si>
  <si>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</si>
  <si>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</si>
  <si>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</si>
  <si>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</si>
  <si>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</si>
  <si>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</si>
  <si>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</si>
  <si>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</si>
  <si>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</si>
  <si>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</si>
  <si>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</si>
  <si>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</si>
  <si>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</si>
  <si>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</si>
  <si>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</si>
  <si>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</si>
  <si>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</si>
  <si>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</si>
  <si>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</si>
  <si>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</si>
  <si>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</si>
  <si>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</si>
  <si>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</si>
  <si>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</si>
  <si>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</si>
  <si>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</si>
  <si>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</si>
  <si>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</si>
  <si>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</si>
  <si>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</si>
  <si>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</si>
  <si>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</si>
  <si>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</si>
  <si>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</si>
  <si>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</si>
  <si>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</si>
  <si>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</si>
  <si>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</si>
  <si>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</si>
  <si>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</si>
  <si>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</si>
  <si>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</si>
  <si>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</si>
  <si>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</si>
  <si>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</si>
  <si>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</si>
  <si>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</si>
  <si>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</si>
  <si>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</si>
  <si>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</si>
  <si>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</si>
  <si>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</si>
  <si>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</si>
  <si>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</si>
  <si>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</si>
  <si>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</si>
  <si>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</si>
  <si>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</si>
  <si>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</si>
  <si>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</si>
  <si>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</si>
  <si>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</si>
  <si>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</si>
  <si>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</si>
  <si>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</si>
  <si>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</si>
  <si>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</si>
  <si>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</si>
  <si>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</si>
  <si>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</si>
  <si>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</si>
  <si>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</si>
  <si>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</si>
  <si>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</si>
  <si>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</si>
  <si>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</si>
  <si>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</si>
  <si>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</si>
  <si>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</si>
  <si>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</si>
  <si>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</si>
  <si>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</si>
  <si>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</si>
  <si>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</si>
  <si>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</si>
  <si>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</si>
  <si>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</si>
  <si>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</si>
  <si>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</si>
  <si>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</si>
  <si>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</si>
  <si>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</si>
  <si>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</si>
  <si>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</si>
  <si>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</si>
  <si>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</si>
  <si>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</si>
  <si>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</si>
  <si>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</si>
  <si>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</si>
  <si>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</si>
  <si>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</si>
  <si>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</si>
  <si>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</si>
  <si>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</si>
  <si>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</si>
  <si>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</si>
  <si>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</si>
  <si>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</si>
  <si>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</si>
  <si>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</si>
  <si>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</si>
  <si>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</si>
  <si>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</si>
  <si>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</si>
  <si>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</si>
  <si>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</si>
  <si>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</si>
  <si>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</si>
  <si>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</si>
  <si>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</si>
  <si>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</si>
  <si>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</si>
  <si>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</si>
  <si>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</si>
  <si>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</si>
  <si>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</si>
  <si>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</si>
  <si>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</si>
  <si>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</si>
  <si>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</si>
  <si>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</si>
  <si>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</si>
  <si>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</si>
  <si>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</si>
  <si>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</si>
  <si>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</si>
  <si>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</si>
  <si>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</si>
  <si>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</si>
  <si>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</si>
  <si>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</si>
  <si>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</si>
  <si>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</si>
  <si>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</si>
  <si>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</si>
  <si>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</si>
  <si>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</si>
  <si>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</si>
  <si>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</si>
  <si>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</si>
  <si>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</si>
  <si>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</si>
  <si>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</si>
  <si>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</si>
  <si>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</si>
  <si>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</si>
  <si>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</si>
  <si>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</si>
  <si>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</si>
  <si>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</si>
  <si>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</si>
  <si>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</si>
  <si>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</si>
  <si>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</si>
  <si>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</si>
  <si>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</si>
  <si>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</si>
  <si>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</si>
  <si>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</si>
  <si>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</si>
  <si>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</si>
  <si>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</si>
  <si>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</si>
  <si>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</si>
  <si>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</si>
  <si>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</si>
  <si>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</si>
  <si>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</si>
  <si>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</si>
  <si>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</si>
  <si>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</si>
  <si>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</si>
  <si>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</si>
  <si>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</si>
  <si>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</si>
  <si>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</si>
  <si>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</si>
  <si>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</si>
  <si>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</si>
  <si>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</si>
  <si>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</si>
  <si>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</si>
  <si>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</si>
  <si>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</si>
  <si>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</si>
  <si>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</si>
  <si>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</si>
  <si>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</si>
  <si>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</si>
  <si>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</si>
  <si>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</si>
  <si>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</si>
  <si>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</si>
  <si>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</si>
  <si>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</si>
  <si>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</si>
  <si>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</si>
  <si>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</si>
  <si>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</si>
  <si>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</si>
  <si>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</si>
  <si>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</si>
  <si>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</si>
  <si>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</si>
  <si>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</si>
  <si>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</si>
  <si>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</si>
  <si>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</si>
  <si>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</si>
  <si>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</si>
  <si>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</si>
  <si>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</si>
  <si>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</si>
  <si>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</si>
  <si>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</si>
  <si>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</si>
  <si>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</si>
  <si>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</si>
  <si>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</si>
  <si>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</si>
  <si>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</si>
  <si>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</si>
  <si>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</si>
  <si>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</si>
  <si>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</si>
  <si>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</si>
  <si>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</si>
  <si>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</si>
  <si>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</si>
  <si>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</si>
  <si>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</si>
  <si>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</si>
  <si>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</si>
  <si>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</si>
  <si>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</si>
  <si>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</si>
  <si>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</si>
  <si>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</si>
  <si>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</si>
  <si>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</si>
  <si>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</si>
  <si>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</si>
  <si>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</si>
  <si>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</si>
  <si>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</si>
  <si>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</si>
  <si>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</si>
  <si>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</si>
  <si>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</si>
  <si>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</si>
  <si>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</si>
  <si>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</si>
  <si>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</si>
  <si>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</si>
  <si>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</si>
  <si>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</si>
  <si>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</si>
  <si>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</si>
  <si>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</si>
  <si>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</si>
  <si>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</si>
  <si>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</si>
  <si>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</si>
  <si>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</si>
  <si>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</si>
  <si>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</si>
  <si>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</si>
  <si>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</si>
  <si>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</si>
  <si>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</si>
  <si>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</si>
  <si>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</si>
  <si>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</si>
  <si>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</si>
  <si>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</si>
  <si>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</si>
  <si>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</si>
  <si>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</si>
  <si>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</si>
  <si>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</si>
  <si>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</si>
  <si>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</si>
  <si>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</si>
  <si>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</si>
  <si>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</si>
  <si>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</si>
  <si>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</si>
  <si>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</si>
  <si>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</si>
  <si>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</si>
  <si>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</si>
  <si>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</si>
  <si>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</si>
  <si>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</si>
  <si>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</si>
  <si>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</si>
  <si>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</si>
  <si>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</si>
  <si>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</si>
  <si>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</si>
  <si>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</si>
  <si>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</si>
  <si>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</si>
  <si>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</si>
  <si>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</si>
  <si>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</si>
  <si>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</si>
  <si>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</si>
  <si>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</si>
  <si>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</si>
  <si>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</si>
  <si>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</si>
  <si>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</si>
  <si>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</si>
  <si>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</si>
  <si>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</si>
  <si>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</si>
  <si>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</si>
  <si>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</si>
  <si>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</si>
  <si>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</si>
  <si>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</si>
  <si>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</si>
  <si>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</si>
  <si>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</si>
  <si>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</si>
  <si>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</si>
  <si>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</si>
  <si>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</si>
  <si>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</si>
  <si>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</si>
  <si>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</si>
  <si>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</si>
  <si>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</si>
  <si>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</si>
  <si>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</si>
  <si>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</si>
  <si>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</si>
  <si>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</si>
  <si>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</si>
  <si>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</si>
  <si>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</si>
  <si>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</si>
  <si>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</si>
  <si>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</si>
  <si>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</si>
  <si>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</si>
  <si>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</si>
  <si>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</si>
  <si>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</si>
  <si>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</si>
  <si>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</si>
  <si>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</si>
  <si>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</si>
  <si>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</si>
  <si>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</si>
  <si>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</si>
  <si>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</si>
  <si>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</si>
  <si>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</si>
  <si>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</si>
  <si>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</si>
  <si>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</si>
  <si>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</si>
  <si>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</si>
  <si>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</si>
  <si>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</si>
  <si>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</si>
  <si>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</si>
  <si>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</si>
  <si>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</si>
  <si>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</si>
  <si>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</si>
  <si>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</si>
  <si>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</si>
  <si>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</si>
  <si>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</si>
  <si>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</si>
  <si>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</si>
  <si>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</si>
  <si>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</si>
  <si>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</si>
  <si>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</si>
  <si>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</si>
  <si>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</si>
  <si>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</si>
  <si>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</si>
  <si>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</si>
  <si>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</si>
  <si>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</si>
  <si>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</si>
  <si>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</si>
  <si>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</si>
  <si>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</si>
  <si>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</si>
  <si>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</si>
  <si>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</si>
  <si>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</si>
  <si>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</si>
  <si>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</si>
  <si>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</si>
  <si>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</si>
  <si>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</si>
  <si>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</si>
  <si>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</si>
  <si>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</si>
  <si>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</si>
  <si>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</si>
  <si>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</si>
  <si>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</si>
  <si>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</si>
  <si>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</si>
  <si>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</si>
  <si>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</si>
  <si>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</si>
  <si>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</si>
  <si>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</si>
  <si>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</si>
  <si>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</si>
  <si>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</si>
  <si>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</si>
  <si>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</si>
  <si>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</si>
  <si>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</si>
  <si>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</si>
  <si>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</si>
  <si>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</si>
  <si>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</si>
  <si>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</si>
  <si>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</si>
  <si>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</si>
  <si>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</si>
  <si>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</si>
  <si>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</si>
  <si>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</si>
  <si>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</si>
  <si>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</si>
  <si>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</si>
  <si>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</si>
  <si>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</si>
  <si>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</si>
  <si>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</si>
  <si>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</si>
  <si>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</si>
  <si>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</si>
  <si>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</si>
  <si>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</si>
  <si>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</si>
  <si>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</si>
  <si>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</si>
  <si>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</si>
  <si>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</si>
  <si>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</si>
  <si>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</si>
  <si>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</si>
  <si>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</si>
  <si>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</si>
  <si>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</si>
  <si>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</si>
  <si>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</si>
  <si>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</si>
  <si>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</si>
  <si>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</si>
  <si>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</si>
  <si>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</si>
  <si>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</si>
  <si>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</si>
  <si>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</si>
  <si>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</si>
  <si>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</si>
  <si>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</si>
  <si>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</si>
  <si>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</si>
  <si>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</si>
  <si>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</si>
  <si>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</si>
  <si>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</si>
  <si>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</si>
  <si>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</si>
  <si>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</si>
  <si>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</si>
  <si>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</si>
  <si>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</si>
  <si>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</si>
  <si>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</si>
  <si>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</si>
  <si>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</si>
  <si>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</si>
  <si>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</si>
  <si>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</si>
  <si>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</si>
  <si>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</si>
  <si>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</si>
  <si>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</si>
  <si>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</si>
  <si>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</si>
  <si>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</si>
  <si>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</si>
  <si>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</si>
  <si>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</si>
  <si>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</si>
  <si>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</si>
  <si>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</si>
  <si>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</si>
  <si>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</si>
  <si>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</si>
  <si>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</si>
  <si>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</si>
  <si>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</si>
  <si>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</si>
  <si>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</si>
  <si>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</si>
  <si>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</si>
  <si>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</si>
  <si>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</si>
  <si>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</si>
  <si>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</si>
  <si>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</si>
  <si>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</si>
  <si>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</si>
  <si>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</si>
  <si>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</si>
  <si>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</si>
  <si>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</si>
  <si>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</si>
  <si>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</si>
  <si>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</si>
  <si>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</si>
  <si>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</si>
  <si>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</si>
  <si>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</si>
  <si>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</si>
  <si>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</si>
  <si>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</si>
  <si>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</si>
  <si>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</si>
  <si>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</si>
  <si>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</si>
  <si>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</si>
  <si>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</si>
  <si>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</si>
  <si>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</si>
  <si>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</si>
  <si>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</si>
  <si>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</si>
  <si>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</si>
  <si>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</si>
  <si>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</si>
  <si>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</si>
  <si>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</si>
  <si>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</si>
  <si>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</si>
  <si>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</si>
  <si>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</si>
  <si>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</si>
  <si>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</si>
  <si>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</si>
  <si>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</si>
  <si>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</si>
  <si>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</si>
  <si>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</si>
  <si>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</si>
  <si>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</si>
  <si>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</si>
  <si>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</si>
  <si>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</si>
  <si>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</si>
  <si>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</si>
  <si>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</si>
  <si>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</si>
  <si>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</si>
  <si>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</si>
  <si>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</si>
  <si>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</si>
  <si>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</si>
  <si>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</si>
  <si>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</si>
  <si>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</si>
  <si>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</si>
  <si>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</si>
  <si>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</si>
  <si>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</si>
  <si>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</si>
  <si>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</si>
  <si>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</si>
  <si>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</si>
  <si>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</si>
  <si>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</si>
  <si>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</si>
  <si>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</si>
  <si>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</si>
  <si>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</si>
  <si>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</si>
  <si>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</si>
  <si>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</si>
  <si>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</si>
  <si>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</si>
  <si>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</si>
  <si>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</si>
  <si>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</si>
  <si>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</si>
  <si>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</si>
  <si>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</si>
  <si>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</si>
  <si>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</si>
  <si>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</si>
  <si>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</si>
  <si>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</si>
  <si>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</si>
  <si>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</si>
  <si>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</si>
  <si>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</si>
  <si>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</si>
  <si>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</si>
  <si>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</si>
  <si>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</si>
  <si>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</si>
  <si>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</si>
  <si>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</si>
  <si>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</si>
  <si>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</si>
  <si>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</si>
  <si>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</si>
  <si>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</si>
  <si>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</si>
  <si>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</si>
  <si>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</si>
  <si>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</si>
  <si>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</si>
  <si>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</si>
  <si>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</si>
  <si>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</si>
  <si>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</si>
  <si>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</si>
  <si>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</si>
  <si>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</si>
  <si>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</si>
  <si>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</si>
  <si>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</si>
  <si>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</si>
  <si>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</si>
  <si>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</si>
  <si>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</si>
  <si>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</si>
  <si>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</si>
  <si>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</si>
  <si>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</si>
  <si>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</si>
  <si>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</si>
  <si>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</si>
  <si>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</si>
  <si>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</si>
  <si>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</si>
  <si>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</si>
  <si>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</si>
  <si>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</si>
  <si>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</si>
  <si>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</si>
  <si>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</si>
  <si>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</si>
  <si>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</si>
  <si>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</si>
  <si>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</si>
  <si>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</si>
  <si>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</si>
  <si>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</si>
  <si>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</si>
  <si>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</si>
  <si>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</si>
  <si>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</si>
  <si>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</si>
  <si>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</si>
  <si>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</si>
  <si>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</si>
  <si>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</si>
  <si>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</si>
  <si>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</si>
  <si>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</si>
  <si>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</si>
  <si>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</si>
  <si>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</si>
  <si>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</si>
  <si>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</si>
  <si>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</si>
  <si>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</si>
  <si>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</si>
  <si>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</si>
  <si>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</si>
  <si>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</si>
  <si>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</si>
  <si>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</si>
  <si>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</si>
  <si>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</si>
  <si>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</si>
  <si>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</si>
  <si>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</si>
  <si>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</si>
  <si>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</si>
  <si>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</si>
  <si>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</si>
  <si>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</si>
  <si>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</si>
  <si>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</si>
  <si>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</si>
  <si>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</si>
  <si>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</si>
  <si>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</si>
  <si>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</si>
  <si>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</si>
  <si>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</si>
  <si>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</si>
  <si>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</si>
  <si>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</si>
  <si>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</si>
  <si>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</si>
  <si>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</si>
  <si>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</si>
  <si>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</si>
  <si>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</si>
  <si>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</si>
  <si>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</si>
  <si>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</si>
  <si>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</si>
  <si>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</si>
  <si>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</si>
  <si>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</si>
  <si>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</si>
  <si>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</si>
  <si>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</si>
  <si>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</si>
  <si>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</si>
  <si>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</si>
  <si>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</si>
  <si>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</si>
  <si>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</si>
  <si>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</si>
  <si>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</si>
  <si>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</si>
  <si>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</si>
  <si>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</si>
  <si>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</si>
  <si>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</si>
  <si>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</si>
  <si>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</si>
  <si>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</si>
  <si>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</si>
  <si>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</si>
  <si>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</si>
  <si>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</si>
  <si>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</si>
  <si>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</si>
  <si>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</si>
  <si>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</si>
  <si>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</si>
  <si>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</si>
  <si>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</si>
  <si>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</si>
  <si>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</si>
  <si>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</si>
  <si>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</si>
  <si>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</si>
  <si>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</si>
  <si>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</si>
  <si>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</si>
  <si>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</si>
  <si>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</si>
  <si>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</si>
  <si>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</si>
  <si>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</si>
  <si>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</si>
  <si>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</si>
  <si>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</si>
  <si>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</si>
  <si>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</si>
  <si>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</si>
  <si>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</si>
  <si>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</si>
  <si>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</si>
  <si>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</si>
  <si>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</si>
  <si>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</si>
  <si>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</si>
  <si>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</si>
  <si>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</si>
  <si>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</si>
  <si>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</si>
  <si>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</si>
  <si>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</si>
  <si>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</si>
  <si>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</si>
  <si>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</si>
  <si>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</si>
  <si>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</si>
  <si>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</si>
  <si>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</si>
  <si>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</si>
  <si>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</si>
  <si>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</si>
  <si>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</si>
  <si>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</si>
  <si>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</si>
  <si>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</si>
  <si>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</si>
  <si>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</si>
  <si>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</si>
  <si>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</si>
  <si>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</si>
  <si>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</si>
  <si>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</si>
  <si>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</si>
  <si>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</si>
  <si>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</si>
  <si>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</si>
  <si>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</si>
  <si>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</si>
  <si>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</si>
  <si>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</si>
  <si>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</si>
  <si>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</si>
  <si>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</si>
  <si>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</si>
  <si>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</si>
  <si>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</si>
  <si>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</si>
  <si>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</si>
  <si>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</si>
  <si>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</si>
  <si>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</si>
  <si>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</si>
  <si>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</si>
  <si>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</si>
  <si>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</si>
  <si>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</si>
  <si>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</si>
  <si>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</si>
  <si>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</si>
  <si>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</si>
  <si>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</si>
  <si>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</si>
  <si>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</si>
  <si>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</si>
  <si>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</si>
  <si>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</si>
  <si>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</si>
  <si>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</si>
  <si>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</si>
  <si>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</si>
  <si>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</si>
  <si>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</si>
  <si>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</si>
  <si>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</si>
  <si>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</si>
  <si>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</si>
  <si>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</si>
  <si>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</si>
  <si>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</si>
  <si>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</si>
  <si>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</si>
  <si>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</si>
  <si>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</si>
  <si>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</si>
  <si>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</si>
  <si>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</si>
  <si>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</si>
  <si>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</si>
  <si>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</si>
  <si>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</si>
  <si>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</si>
  <si>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</si>
  <si>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</si>
  <si>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</si>
  <si>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</si>
  <si>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</si>
  <si>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</si>
  <si>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</si>
  <si>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</si>
  <si>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</si>
  <si>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</si>
  <si>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</si>
  <si>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</si>
  <si>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</si>
  <si>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</si>
  <si>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</si>
  <si>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</si>
  <si>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</si>
  <si>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</si>
  <si>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</si>
  <si>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</si>
  <si>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</si>
  <si>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</si>
  <si>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</si>
  <si>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</si>
  <si>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</si>
  <si>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</si>
  <si>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</si>
  <si>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</si>
  <si>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</si>
  <si>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</si>
  <si>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</si>
  <si>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</si>
  <si>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</si>
  <si>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</si>
  <si>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</si>
  <si>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</si>
  <si>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</si>
  <si>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</si>
  <si>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</si>
  <si>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</si>
  <si>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</si>
  <si>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</si>
  <si>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</si>
  <si>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</si>
  <si>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</si>
  <si>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</si>
  <si>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</si>
  <si>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</si>
  <si>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</si>
  <si>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</si>
  <si>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</si>
  <si>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</si>
  <si>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</si>
  <si>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</si>
  <si>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</si>
  <si>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</si>
  <si>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</si>
  <si>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</si>
  <si>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</si>
  <si>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</si>
  <si>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</si>
  <si>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</si>
  <si>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</si>
  <si>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</si>
  <si>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</si>
  <si>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</si>
  <si>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</si>
  <si>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</si>
  <si>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</si>
  <si>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</si>
  <si>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</si>
  <si>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</si>
  <si>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</si>
  <si>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</si>
  <si>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</si>
  <si>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</si>
  <si>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</si>
  <si>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</si>
  <si>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</si>
  <si>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</si>
  <si>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</si>
  <si>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</si>
  <si>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</si>
  <si>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</si>
  <si>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</si>
  <si>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</si>
  <si>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</si>
  <si>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</si>
  <si>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</si>
  <si>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</si>
  <si>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</si>
  <si>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</si>
  <si>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</si>
  <si>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</si>
  <si>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</si>
  <si>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</si>
  <si>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</si>
  <si>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</si>
  <si>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</si>
  <si>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</si>
  <si>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</si>
  <si>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</si>
  <si>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</si>
  <si>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</si>
  <si>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</si>
  <si>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</si>
  <si>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</si>
  <si>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</si>
  <si>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</si>
  <si>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</si>
  <si>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</si>
  <si>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</si>
  <si>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</si>
  <si>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</si>
  <si>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</si>
  <si>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</si>
  <si>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</si>
  <si>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</si>
  <si>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</si>
  <si>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</si>
  <si>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</si>
  <si>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</si>
  <si>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</si>
  <si>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</si>
  <si>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</si>
  <si>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</si>
  <si>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</si>
  <si>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</si>
  <si>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</si>
  <si>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</si>
  <si>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</si>
  <si>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</si>
  <si>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</si>
  <si>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</si>
  <si>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</si>
  <si>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</si>
  <si>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</si>
  <si>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</si>
  <si>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</si>
  <si>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</si>
  <si>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</si>
  <si>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</si>
  <si>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</si>
  <si>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</si>
  <si>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</si>
  <si>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</si>
  <si>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</si>
  <si>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</si>
  <si>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</si>
  <si>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</si>
  <si>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</si>
  <si>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</si>
  <si>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</si>
  <si>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</si>
  <si>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</si>
  <si>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</si>
  <si>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</si>
  <si>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</si>
  <si>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</si>
  <si>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</si>
  <si>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</si>
  <si>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</si>
  <si>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</si>
  <si>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</si>
  <si>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</si>
  <si>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</si>
  <si>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</si>
  <si>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</si>
  <si>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</si>
  <si>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</si>
  <si>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</si>
  <si>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</si>
  <si>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</si>
  <si>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</si>
  <si>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</si>
  <si>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</si>
  <si>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</si>
  <si>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</si>
  <si>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</si>
  <si>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</si>
  <si>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</si>
  <si>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</si>
  <si>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</si>
  <si>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</si>
  <si>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</si>
  <si>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</si>
  <si>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</si>
  <si>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</si>
  <si>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</si>
  <si>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</si>
  <si>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</si>
  <si>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</si>
  <si>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</si>
  <si>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</si>
  <si>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</si>
  <si>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</si>
  <si>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</si>
  <si>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</si>
  <si>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</si>
  <si>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</si>
  <si>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</si>
  <si>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</si>
  <si>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</si>
  <si>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</si>
  <si>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</si>
  <si>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</si>
  <si>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</si>
  <si>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</si>
  <si>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</si>
  <si>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</si>
  <si>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</si>
  <si>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</si>
  <si>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</si>
  <si>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</si>
  <si>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</si>
  <si>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</si>
  <si>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</si>
  <si>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</si>
  <si>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</si>
  <si>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</si>
  <si>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</si>
  <si>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</si>
  <si>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</si>
  <si>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</si>
  <si>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</si>
  <si>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</si>
  <si>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</si>
  <si>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</si>
  <si>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</si>
  <si>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</si>
  <si>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</si>
  <si>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</si>
  <si>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</si>
  <si>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</si>
  <si>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</si>
  <si>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</si>
  <si>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</si>
  <si>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</si>
  <si>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</si>
  <si>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</si>
  <si>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</si>
  <si>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</si>
  <si>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</si>
  <si>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</si>
  <si>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</si>
  <si>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</si>
  <si>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</si>
  <si>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</si>
  <si>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</si>
  <si>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</si>
  <si>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</si>
  <si>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</si>
  <si>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</si>
  <si>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</si>
  <si>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</si>
  <si>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</si>
  <si>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</si>
  <si>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</si>
  <si>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</si>
  <si>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</si>
  <si>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</si>
  <si>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</si>
  <si>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</si>
  <si>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</si>
  <si>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</si>
  <si>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</si>
  <si>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</si>
  <si>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</si>
  <si>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</si>
  <si>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</si>
  <si>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</si>
  <si>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</si>
  <si>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</si>
  <si>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</si>
  <si>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</si>
  <si>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</si>
  <si>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</si>
  <si>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</si>
  <si>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</si>
  <si>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</si>
  <si>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</si>
  <si>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</si>
  <si>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</si>
  <si>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</si>
  <si>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</si>
  <si>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</si>
  <si>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</si>
  <si>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</si>
  <si>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</si>
  <si>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</si>
  <si>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</si>
  <si>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</si>
  <si>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</si>
  <si>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</si>
  <si>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</si>
  <si>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</si>
  <si>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</si>
  <si>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</si>
  <si>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</si>
  <si>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</si>
  <si>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</si>
  <si>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</si>
  <si>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</si>
  <si>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</si>
  <si>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</si>
  <si>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</si>
  <si>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</si>
  <si>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</si>
  <si>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</si>
  <si>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</si>
  <si>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</si>
  <si>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</si>
  <si>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</si>
  <si>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</si>
  <si>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</si>
  <si>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</si>
  <si>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</si>
  <si>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</si>
  <si>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</si>
  <si>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</si>
  <si>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</si>
  <si>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</si>
  <si>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</si>
  <si>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</si>
  <si>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</si>
  <si>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</si>
  <si>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</si>
  <si>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</si>
  <si>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</si>
  <si>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</si>
  <si>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</si>
  <si>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</si>
  <si>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</si>
  <si>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</si>
  <si>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</si>
  <si>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</si>
  <si>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</si>
  <si>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</si>
  <si>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</si>
  <si>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</si>
  <si>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</si>
  <si>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</si>
  <si>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</si>
  <si>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</si>
  <si>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</si>
  <si>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</si>
  <si>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</si>
  <si>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</si>
  <si>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</si>
  <si>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</si>
  <si>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</si>
  <si>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</si>
  <si>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</si>
  <si>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</si>
  <si>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</si>
  <si>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</si>
  <si>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</si>
  <si>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</si>
  <si>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</si>
  <si>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</si>
  <si>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</si>
  <si>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</si>
  <si>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</si>
  <si>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</si>
  <si>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</si>
  <si>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</si>
  <si>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</si>
  <si>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</si>
  <si>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</si>
  <si>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</si>
  <si>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</si>
  <si>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</si>
  <si>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</si>
  <si>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</si>
  <si>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</si>
  <si>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</si>
  <si>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</si>
  <si>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</si>
  <si>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</si>
  <si>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</si>
  <si>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</si>
  <si>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</si>
  <si>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</si>
  <si>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</si>
  <si>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</si>
  <si>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</si>
  <si>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</si>
  <si>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</si>
  <si>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</si>
  <si>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</si>
  <si>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</si>
  <si>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</si>
  <si>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</si>
  <si>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</si>
  <si>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</si>
  <si>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</si>
  <si>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</si>
  <si>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</si>
  <si>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</si>
  <si>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</si>
  <si>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</si>
  <si>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</si>
  <si>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</si>
  <si>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</si>
  <si>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</si>
  <si>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</si>
  <si>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</si>
  <si>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</si>
  <si>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</si>
  <si>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</si>
  <si>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</si>
  <si>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</si>
  <si>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</si>
  <si>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</si>
  <si>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</si>
  <si>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</si>
  <si>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</si>
  <si>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</si>
  <si>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</si>
  <si>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</si>
  <si>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</si>
  <si>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</si>
  <si>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</si>
  <si>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</si>
  <si>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</si>
  <si>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</si>
  <si>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</si>
  <si>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</si>
  <si>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</si>
  <si>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</si>
  <si>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</si>
  <si>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</si>
  <si>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</si>
  <si>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</si>
  <si>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</si>
  <si>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</si>
  <si>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</si>
  <si>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</si>
  <si>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</si>
  <si>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</si>
  <si>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</si>
  <si>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</si>
  <si>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</si>
  <si>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</si>
  <si>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</si>
  <si>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</si>
  <si>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</si>
  <si>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</si>
  <si>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</si>
  <si>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</si>
  <si>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</si>
  <si>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</si>
  <si>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</si>
  <si>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</si>
  <si>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</si>
  <si>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</si>
  <si>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</si>
  <si>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</si>
  <si>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</si>
  <si>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</si>
  <si>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</si>
  <si>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</si>
  <si>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</si>
  <si>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</si>
  <si>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</si>
  <si>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</si>
  <si>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</si>
  <si>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</si>
  <si>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</si>
  <si>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</si>
  <si>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</si>
  <si>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</si>
  <si>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</si>
  <si>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</si>
  <si>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</si>
  <si>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</si>
  <si>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</si>
  <si>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</si>
  <si>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</si>
  <si>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</si>
  <si>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</si>
  <si>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</si>
  <si>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</si>
  <si>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</si>
  <si>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</si>
  <si>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</si>
  <si>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</si>
  <si>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</si>
  <si>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</si>
  <si>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</si>
  <si>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</si>
  <si>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</si>
  <si>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</si>
  <si>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</si>
  <si>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</si>
  <si>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</si>
  <si>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</si>
  <si>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</si>
  <si>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</si>
  <si>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</si>
  <si>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</si>
  <si>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</si>
  <si>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</si>
  <si>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</si>
  <si>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</si>
  <si>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</si>
  <si>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</si>
  <si>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</si>
  <si>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</si>
  <si>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</si>
  <si>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</si>
  <si>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</si>
  <si>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</si>
  <si>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</si>
  <si>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</si>
  <si>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</si>
  <si>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</si>
  <si>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</si>
  <si>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</si>
  <si>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</si>
  <si>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</si>
  <si>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</si>
  <si>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</si>
  <si>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</si>
  <si>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</si>
  <si>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</si>
  <si>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</si>
  <si>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</si>
  <si>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</si>
  <si>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</si>
  <si>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</si>
  <si>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</si>
  <si>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</si>
  <si>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</si>
  <si>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</si>
  <si>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</si>
  <si>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</si>
  <si>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</si>
  <si>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</si>
  <si>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</si>
  <si>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</si>
  <si>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</si>
  <si>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</si>
  <si>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</si>
  <si>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</si>
  <si>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</si>
  <si>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</si>
  <si>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</si>
  <si>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</si>
  <si>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</si>
  <si>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</si>
  <si>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</si>
  <si>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</si>
  <si>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</si>
  <si>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</si>
  <si>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</si>
  <si>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</si>
  <si>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</si>
  <si>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</si>
  <si>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</si>
  <si>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</si>
  <si>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</si>
  <si>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</si>
  <si>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</si>
  <si>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</si>
  <si>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</si>
  <si>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</si>
  <si>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</si>
  <si>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</si>
  <si>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</si>
  <si>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</si>
  <si>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</si>
  <si>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</si>
  <si>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</si>
  <si>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</si>
  <si>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</si>
  <si>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</si>
  <si>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</si>
  <si>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</si>
  <si>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</si>
  <si>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</si>
  <si>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</si>
  <si>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</si>
  <si>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</si>
  <si>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</si>
  <si>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</si>
  <si>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</si>
  <si>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</si>
  <si>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</si>
  <si>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</si>
  <si>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</si>
  <si>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</si>
  <si>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</si>
  <si>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</si>
  <si>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</si>
  <si>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</si>
  <si>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</si>
  <si>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</si>
  <si>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</si>
  <si>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</si>
  <si>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</si>
  <si>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</si>
  <si>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</si>
  <si>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</si>
  <si>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</si>
  <si>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</si>
  <si>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</si>
  <si>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</si>
  <si>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</si>
  <si>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</si>
  <si>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</si>
  <si>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</si>
  <si>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</si>
  <si>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</si>
  <si>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</si>
  <si>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</si>
  <si>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</si>
  <si>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</si>
  <si>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</si>
  <si>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</si>
  <si>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</si>
  <si>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</si>
  <si>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</si>
  <si>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</si>
  <si>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</si>
  <si>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</si>
  <si>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</si>
  <si>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</si>
  <si>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</si>
  <si>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</si>
  <si>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</si>
  <si>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</si>
  <si>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</si>
  <si>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</si>
  <si>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</si>
  <si>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</si>
  <si>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</si>
  <si>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</si>
  <si>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</si>
  <si>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</si>
  <si>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</si>
  <si>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</si>
  <si>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</si>
  <si>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</si>
  <si>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</si>
  <si>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</si>
  <si>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</si>
  <si>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</si>
  <si>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</si>
  <si>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</si>
  <si>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</si>
  <si>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</si>
  <si>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</si>
  <si>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</si>
  <si>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</si>
  <si>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</si>
  <si>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</si>
  <si>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</si>
  <si>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</si>
  <si>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</si>
  <si>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</si>
  <si>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</si>
  <si>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</si>
  <si>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</si>
  <si>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</si>
  <si>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</si>
  <si>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</si>
  <si>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</si>
  <si>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</si>
  <si>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</si>
  <si>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</si>
  <si>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</si>
  <si>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</si>
  <si>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</si>
  <si>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</si>
  <si>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</si>
  <si>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</si>
  <si>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</si>
  <si>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</si>
  <si>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</si>
  <si>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</si>
  <si>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</si>
  <si>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</si>
  <si>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</si>
  <si>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</si>
  <si>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</si>
  <si>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</si>
  <si>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</si>
  <si>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</si>
  <si>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</si>
  <si>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</si>
  <si>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</si>
  <si>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</si>
  <si>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</si>
  <si>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</si>
  <si>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</si>
  <si>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</si>
  <si>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</si>
  <si>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</si>
  <si>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</si>
  <si>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</si>
  <si>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</si>
  <si>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</si>
  <si>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</si>
  <si>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</si>
  <si>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</si>
  <si>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</si>
  <si>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</si>
  <si>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</si>
  <si>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</si>
  <si>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</si>
  <si>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</si>
  <si>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</si>
  <si>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</si>
  <si>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</si>
  <si>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</si>
  <si>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</si>
  <si>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</si>
  <si>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</si>
  <si>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</si>
  <si>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</si>
  <si>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</si>
  <si>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</si>
  <si>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</si>
  <si>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</si>
  <si>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</si>
  <si>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</si>
  <si>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</si>
  <si>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</si>
  <si>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</si>
  <si>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</si>
  <si>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</si>
  <si>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</si>
  <si>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</si>
  <si>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</si>
  <si>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</si>
  <si>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</si>
  <si>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</si>
  <si>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</si>
  <si>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</si>
  <si>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</si>
  <si>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</si>
  <si>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</si>
  <si>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</si>
  <si>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</si>
  <si>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</si>
  <si>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</si>
  <si>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</si>
  <si>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</si>
  <si>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</si>
  <si>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</si>
  <si>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</si>
  <si>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</si>
  <si>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</si>
  <si>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</si>
  <si>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</si>
  <si>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</si>
  <si>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</si>
  <si>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</si>
  <si>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</si>
  <si>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</si>
  <si>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</si>
  <si>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</si>
  <si>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</si>
  <si>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</si>
  <si>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</si>
  <si>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</si>
  <si>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</si>
  <si>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</si>
  <si>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</si>
  <si>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</si>
  <si>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</si>
  <si>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</si>
  <si>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</si>
  <si>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</si>
  <si>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</si>
  <si>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</si>
  <si>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</si>
  <si>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</si>
  <si>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</si>
  <si>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</si>
  <si>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</si>
  <si>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</si>
  <si>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</si>
  <si>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</si>
  <si>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</si>
  <si>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</si>
  <si>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</si>
  <si>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</si>
  <si>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</si>
  <si>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</si>
  <si>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</si>
  <si>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</si>
  <si>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</si>
  <si>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</si>
  <si>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</si>
  <si>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</si>
  <si>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</si>
  <si>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</si>
  <si>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</si>
  <si>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</si>
  <si>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</si>
  <si>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</si>
  <si>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</si>
  <si>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</si>
  <si>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</si>
  <si>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</si>
  <si>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</si>
  <si>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</si>
  <si>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</si>
  <si>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</si>
  <si>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</si>
  <si>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</si>
  <si>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</si>
  <si>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</si>
  <si>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</si>
  <si>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</si>
  <si>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</si>
  <si>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</si>
  <si>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</si>
  <si>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</si>
  <si>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</si>
  <si>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</si>
  <si>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</si>
  <si>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</si>
  <si>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</si>
  <si>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</si>
  <si>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</si>
  <si>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</si>
  <si>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</si>
  <si>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</si>
  <si>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</si>
  <si>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</si>
  <si>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</si>
  <si>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</si>
  <si>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</si>
  <si>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</si>
  <si>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</si>
  <si>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</si>
  <si>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</si>
  <si>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</si>
  <si>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</si>
  <si>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</si>
  <si>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</si>
  <si>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</si>
  <si>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</si>
  <si>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</si>
  <si>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</si>
  <si>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</si>
  <si>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</si>
  <si>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</si>
  <si>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</si>
  <si>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</si>
  <si>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</si>
  <si>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</si>
  <si>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</si>
  <si>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</si>
  <si>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</si>
  <si>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</si>
  <si>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</si>
  <si>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</si>
  <si>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</si>
  <si>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</si>
  <si>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</si>
  <si>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</si>
  <si>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</si>
  <si>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</si>
  <si>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</si>
  <si>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</si>
  <si>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</si>
  <si>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</si>
  <si>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</si>
  <si>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</si>
  <si>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</si>
  <si>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</si>
  <si>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</si>
  <si>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</si>
  <si>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</si>
  <si>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</si>
  <si>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</si>
  <si>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</si>
  <si>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</si>
  <si>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</si>
  <si>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</si>
  <si>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</si>
  <si>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</si>
  <si>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</si>
  <si>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</si>
  <si>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</si>
  <si>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</si>
  <si>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</si>
  <si>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</si>
  <si>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</si>
  <si>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</si>
  <si>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</si>
  <si>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</si>
  <si>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</si>
  <si>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</si>
  <si>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</si>
  <si>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</si>
  <si>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</si>
  <si>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</si>
  <si>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</si>
  <si>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</si>
  <si>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</si>
  <si>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</si>
  <si>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</si>
  <si>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</si>
  <si>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</si>
  <si>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</si>
  <si>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</si>
  <si>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</si>
  <si>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</si>
  <si>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</si>
  <si>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</si>
  <si>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</si>
  <si>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</si>
  <si>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</si>
  <si>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</si>
  <si>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</si>
  <si>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</si>
  <si>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</si>
  <si>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</si>
  <si>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</si>
  <si>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</si>
  <si>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</si>
  <si>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</si>
  <si>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</si>
  <si>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</si>
  <si>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</si>
  <si>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</si>
  <si>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</si>
  <si>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</si>
  <si>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</si>
  <si>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</si>
  <si>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</si>
  <si>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</si>
  <si>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</si>
  <si>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</si>
  <si>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</si>
  <si>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</si>
  <si>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</si>
  <si>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</si>
  <si>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</si>
  <si>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</si>
  <si>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</si>
  <si>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</si>
  <si>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</si>
  <si>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</si>
  <si>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</si>
  <si>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</si>
  <si>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</si>
  <si>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</si>
  <si>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</si>
  <si>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</si>
  <si>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</si>
  <si>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</si>
  <si>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</si>
  <si>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</si>
  <si>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</si>
  <si>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</si>
  <si>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</si>
  <si>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</si>
  <si>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</si>
  <si>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</si>
  <si>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</si>
  <si>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</si>
  <si>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</si>
  <si>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</si>
  <si>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</si>
  <si>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</si>
  <si>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</si>
  <si>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</si>
  <si>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</si>
  <si>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</si>
  <si>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</si>
  <si>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</si>
  <si>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</si>
  <si>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</si>
  <si>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</si>
  <si>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</si>
  <si>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</si>
  <si>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</si>
  <si>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</si>
  <si>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</si>
  <si>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</si>
  <si>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</si>
  <si>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</si>
  <si>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</si>
  <si>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</si>
  <si>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</si>
  <si>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</si>
  <si>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</si>
  <si>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</si>
  <si>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</si>
  <si>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</si>
  <si>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</si>
  <si>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</si>
  <si>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</si>
  <si>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</si>
  <si>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</si>
  <si>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</si>
  <si>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</si>
  <si>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</si>
  <si>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</si>
  <si>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</si>
  <si>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</si>
  <si>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</si>
  <si>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</si>
  <si>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</si>
  <si>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</si>
  <si>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</si>
  <si>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</si>
  <si>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</si>
  <si>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</si>
  <si>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</si>
  <si>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</si>
  <si>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</si>
  <si>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</si>
  <si>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</si>
  <si>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</si>
  <si>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</si>
  <si>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</si>
  <si>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</si>
  <si>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</si>
  <si>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</si>
  <si>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</si>
  <si>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</si>
  <si>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</si>
  <si>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</si>
  <si>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</si>
  <si>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</si>
  <si>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</si>
  <si>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</si>
  <si>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</si>
  <si>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</si>
  <si>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</si>
  <si>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</si>
  <si>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</si>
  <si>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</si>
  <si>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</si>
  <si>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</si>
  <si>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</si>
  <si>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</si>
  <si>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</si>
  <si>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</si>
  <si>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</si>
  <si>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</si>
  <si>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</si>
  <si>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</si>
  <si>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</si>
  <si>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</si>
  <si>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</si>
  <si>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</si>
  <si>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</si>
  <si>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</si>
  <si>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</si>
  <si>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</si>
  <si>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</si>
  <si>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</si>
  <si>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</si>
  <si>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</si>
  <si>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</si>
  <si>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</si>
  <si>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</si>
  <si>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</si>
  <si>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</si>
  <si>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</si>
  <si>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</si>
  <si>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</si>
  <si>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</si>
  <si>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</si>
  <si>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</si>
  <si>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</si>
  <si>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</si>
  <si>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</si>
  <si>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</si>
  <si>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</si>
  <si>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</si>
  <si>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</si>
  <si>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</si>
  <si>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</si>
  <si>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</si>
  <si>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</si>
  <si>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</si>
  <si>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</si>
  <si>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</si>
  <si>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</si>
  <si>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</si>
  <si>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</si>
  <si>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</si>
  <si>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</si>
  <si>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</si>
  <si>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</si>
  <si>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</si>
  <si>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</si>
  <si>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</si>
  <si>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</si>
  <si>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</si>
  <si>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</si>
  <si>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</si>
  <si>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</si>
  <si>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</si>
  <si>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</si>
  <si>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</si>
  <si>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</si>
  <si>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</si>
  <si>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</si>
  <si>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</si>
  <si>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</si>
  <si>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</si>
  <si>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</si>
  <si>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</si>
  <si>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</si>
  <si>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</si>
  <si>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</si>
  <si>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</si>
  <si>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</si>
  <si>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</si>
  <si>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</si>
  <si>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</si>
  <si>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</si>
  <si>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</si>
  <si>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</si>
  <si>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</si>
  <si>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</si>
  <si>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</si>
  <si>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</si>
  <si>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</si>
  <si>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</si>
  <si>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</si>
  <si>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</si>
  <si>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</si>
  <si>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</si>
  <si>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</si>
  <si>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</si>
  <si>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</si>
  <si>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</si>
  <si>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</si>
  <si>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</si>
  <si>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</si>
  <si>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</si>
  <si>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</si>
  <si>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</si>
  <si>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</si>
  <si>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</si>
  <si>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</si>
  <si>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</si>
  <si>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</si>
  <si>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</si>
  <si>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</si>
  <si>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</si>
  <si>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</si>
  <si>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</si>
  <si>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</si>
  <si>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</si>
  <si>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</si>
  <si>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</si>
  <si>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</si>
  <si>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</si>
  <si>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</si>
  <si>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</si>
  <si>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</si>
  <si>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</si>
  <si>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</si>
  <si>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</si>
  <si>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</si>
  <si>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</si>
  <si>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</si>
  <si>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</si>
  <si>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</si>
  <si>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</si>
  <si>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</si>
  <si>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</si>
  <si>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</si>
  <si>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</si>
  <si>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</si>
  <si>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</si>
  <si>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</si>
  <si>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</si>
  <si>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</si>
  <si>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</si>
  <si>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</si>
  <si>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</si>
  <si>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</si>
  <si>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</si>
  <si>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</si>
  <si>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</si>
  <si>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</si>
  <si>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</si>
  <si>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</si>
  <si>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</si>
  <si>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</si>
  <si>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</si>
  <si>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</si>
  <si>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</si>
  <si>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</si>
  <si>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</si>
  <si>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</si>
  <si>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</si>
  <si>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</si>
  <si>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</si>
  <si>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</si>
  <si>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</si>
  <si>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</si>
  <si>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</si>
  <si>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</si>
  <si>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</si>
  <si>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</si>
  <si>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</si>
  <si>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</si>
  <si>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</si>
  <si>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</si>
  <si>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</si>
  <si>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</si>
  <si>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</si>
  <si>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</si>
  <si>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</si>
  <si>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</si>
  <si>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</si>
  <si>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</si>
  <si>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</si>
  <si>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</si>
  <si>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</si>
  <si>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</si>
  <si>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</si>
  <si>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</si>
  <si>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</si>
  <si>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</si>
  <si>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</si>
  <si>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</si>
  <si>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</si>
  <si>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</si>
  <si>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</si>
  <si>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</si>
  <si>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</si>
  <si>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</si>
  <si>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</si>
  <si>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</si>
  <si>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</si>
  <si>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</si>
  <si>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</si>
  <si>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</si>
  <si>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</si>
  <si>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</si>
  <si>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</si>
  <si>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</si>
  <si>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</si>
  <si>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</si>
  <si>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</si>
  <si>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</si>
  <si>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</si>
  <si>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</si>
  <si>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</si>
  <si>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</si>
  <si>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</si>
  <si>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</si>
  <si>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</si>
  <si>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</si>
  <si>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</si>
  <si>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</si>
  <si>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</si>
  <si>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</si>
  <si>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</si>
  <si>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</si>
  <si>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</si>
  <si>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</si>
  <si>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</si>
  <si>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</si>
  <si>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</si>
  <si>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</si>
  <si>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</si>
  <si>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</si>
  <si>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</si>
  <si>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</si>
  <si>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</si>
  <si>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</si>
  <si>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</si>
  <si>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</si>
  <si>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</si>
  <si>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</si>
  <si>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</si>
  <si>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</si>
  <si>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</si>
  <si>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</si>
  <si>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</si>
  <si>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</si>
  <si>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</si>
  <si>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</si>
  <si>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</si>
  <si>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</si>
  <si>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</si>
  <si>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</si>
  <si>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</si>
  <si>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</si>
  <si>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</si>
  <si>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</si>
  <si>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</si>
  <si>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</si>
  <si>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</si>
  <si>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</si>
  <si>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</si>
  <si>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</si>
  <si>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</si>
  <si>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</si>
  <si>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</si>
  <si>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</si>
  <si>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</si>
  <si>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</si>
  <si>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</si>
  <si>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</si>
  <si>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</si>
  <si>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</si>
  <si>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</si>
  <si>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</si>
  <si>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</si>
  <si>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</si>
  <si>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</si>
  <si>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</si>
  <si>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</si>
  <si>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</si>
  <si>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</si>
  <si>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</si>
  <si>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</si>
  <si>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</si>
  <si>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</si>
  <si>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</si>
  <si>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</si>
  <si>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</si>
  <si>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</si>
  <si>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</si>
  <si>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</si>
  <si>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</si>
  <si>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</si>
  <si>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</si>
  <si>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</si>
  <si>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</si>
  <si>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</si>
  <si>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</si>
  <si>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</si>
  <si>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</si>
  <si>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</si>
  <si>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</si>
  <si>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</si>
  <si>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</si>
  <si>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</si>
  <si>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</si>
  <si>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</si>
  <si>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</si>
  <si>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</si>
  <si>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</si>
  <si>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</si>
  <si>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</si>
  <si>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</si>
  <si>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</si>
  <si>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</si>
  <si>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</si>
  <si>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</si>
  <si>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</si>
  <si>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</si>
  <si>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</si>
  <si>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</si>
  <si>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</si>
  <si>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</si>
  <si>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</si>
  <si>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</si>
  <si>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</si>
  <si>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</si>
  <si>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</si>
  <si>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</si>
  <si>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</si>
  <si>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</si>
  <si>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</si>
  <si>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</si>
  <si>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</si>
  <si>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</si>
  <si>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</si>
  <si>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</si>
  <si>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</si>
  <si>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</si>
  <si>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</si>
  <si>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</si>
  <si>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</si>
  <si>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</si>
  <si>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</si>
  <si>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</si>
  <si>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</si>
  <si>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</si>
  <si>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</si>
  <si>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</si>
  <si>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</si>
  <si>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</si>
  <si>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</si>
  <si>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</si>
  <si>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</si>
  <si>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</si>
  <si>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</si>
  <si>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</si>
  <si>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</si>
  <si>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</si>
  <si>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</si>
  <si>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</si>
  <si>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</si>
  <si>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</si>
  <si>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</si>
  <si>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</si>
  <si>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</si>
  <si>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</si>
  <si>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</si>
  <si>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</si>
  <si>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</si>
  <si>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</si>
  <si>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</si>
  <si>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</si>
  <si>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</si>
  <si>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</si>
  <si>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</si>
  <si>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</si>
  <si>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</si>
  <si>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</si>
  <si>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</si>
  <si>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</si>
  <si>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</si>
  <si>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</si>
  <si>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</si>
  <si>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</si>
  <si>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</si>
  <si>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</si>
  <si>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</si>
  <si>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</si>
  <si>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</si>
  <si>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</si>
  <si>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</si>
  <si>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</si>
  <si>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</si>
  <si>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</si>
  <si>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</si>
  <si>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</si>
  <si>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</si>
  <si>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</si>
  <si>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</si>
  <si>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</si>
  <si>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</si>
  <si>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</si>
  <si>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</si>
  <si>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</si>
  <si>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</si>
  <si>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</si>
  <si>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</si>
  <si>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</si>
  <si>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</si>
  <si>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</si>
  <si>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</si>
  <si>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</si>
  <si>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</si>
  <si>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</si>
  <si>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</si>
  <si>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</si>
  <si>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</si>
  <si>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</si>
  <si>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</si>
  <si>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</si>
  <si>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</si>
  <si>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</si>
  <si>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</si>
  <si>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</si>
  <si>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</si>
  <si>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</si>
  <si>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</si>
  <si>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</si>
  <si>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</si>
  <si>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</si>
  <si>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</si>
  <si>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</si>
  <si>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</si>
  <si>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</si>
  <si>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</si>
  <si>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</si>
  <si>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</si>
  <si>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</si>
  <si>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</si>
  <si>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</si>
  <si>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</si>
  <si>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</si>
  <si>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</si>
  <si>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</si>
  <si>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</si>
  <si>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</si>
  <si>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</si>
  <si>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</si>
  <si>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</si>
  <si>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</si>
  <si>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</si>
  <si>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</si>
  <si>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</si>
  <si>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</si>
  <si>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</si>
  <si>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</si>
  <si>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</si>
  <si>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</si>
  <si>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</si>
  <si>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</si>
  <si>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</si>
  <si>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</si>
  <si>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</si>
  <si>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</si>
  <si>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</si>
  <si>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</si>
  <si>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</si>
  <si>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</si>
  <si>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</si>
  <si>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</si>
  <si>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</si>
  <si>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</si>
  <si>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</si>
  <si>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</si>
  <si>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</si>
  <si>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</si>
  <si>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</si>
  <si>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</si>
  <si>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</si>
  <si>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</si>
  <si>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</si>
  <si>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</si>
  <si>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</si>
  <si>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</si>
  <si>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</si>
  <si>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</si>
  <si>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</si>
  <si>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</si>
  <si>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</si>
  <si>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</si>
  <si>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</si>
  <si>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</si>
  <si>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</si>
  <si>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</si>
  <si>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</si>
  <si>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</si>
  <si>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</si>
  <si>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</si>
  <si>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</si>
  <si>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</si>
  <si>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</si>
  <si>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</si>
  <si>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</si>
  <si>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</si>
  <si>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</si>
  <si>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</si>
  <si>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</si>
  <si>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</si>
  <si>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</si>
  <si>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</si>
  <si>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</si>
  <si>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</si>
  <si>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</si>
  <si>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</si>
  <si>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</si>
  <si>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</si>
  <si>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</si>
  <si>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</si>
  <si>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</si>
  <si>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</si>
  <si>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</si>
  <si>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</si>
  <si>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</si>
  <si>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</si>
  <si>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</si>
  <si>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</si>
  <si>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</si>
  <si>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</si>
  <si>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</si>
  <si>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</si>
  <si>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</si>
  <si>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</si>
  <si>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</si>
  <si>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</si>
  <si>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</si>
  <si>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</si>
  <si>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</si>
  <si>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</si>
  <si>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</si>
  <si>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</si>
  <si>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</si>
  <si>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</si>
  <si>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</si>
  <si>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</si>
  <si>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</si>
  <si>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</si>
  <si>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</si>
  <si>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</si>
  <si>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</si>
  <si>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</si>
  <si>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</si>
  <si>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</si>
  <si>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</si>
  <si>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</si>
  <si>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</si>
  <si>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</si>
  <si>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</si>
  <si>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</si>
  <si>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</si>
  <si>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</si>
  <si>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</si>
  <si>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</si>
  <si>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</si>
  <si>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</si>
  <si>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</si>
  <si>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</si>
  <si>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</si>
  <si>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</si>
  <si>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</si>
  <si>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</si>
  <si>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</si>
  <si>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</si>
  <si>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</si>
  <si>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</si>
  <si>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</si>
  <si>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</si>
  <si>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</si>
  <si>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</si>
  <si>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</si>
  <si>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</si>
  <si>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</si>
  <si>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</si>
  <si>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</si>
  <si>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</si>
  <si>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</si>
  <si>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</si>
  <si>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</si>
  <si>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</si>
  <si>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</si>
  <si>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</si>
  <si>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</si>
  <si>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</si>
  <si>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</si>
  <si>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</si>
  <si>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</si>
  <si>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</si>
  <si>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</si>
  <si>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</si>
  <si>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</si>
  <si>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</si>
  <si>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</si>
  <si>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</si>
  <si>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</si>
  <si>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</si>
  <si>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</si>
  <si>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</si>
  <si>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</si>
  <si>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</si>
  <si>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</si>
  <si>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</si>
  <si>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</si>
  <si>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</si>
  <si>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</si>
  <si>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</si>
  <si>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</si>
  <si>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</si>
  <si>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</si>
  <si>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</si>
  <si>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</si>
  <si>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</si>
  <si>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</si>
  <si>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</si>
  <si>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</si>
  <si>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</si>
  <si>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</si>
  <si>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</si>
  <si>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</si>
  <si>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</si>
  <si>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</si>
  <si>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</si>
  <si>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</si>
  <si>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</si>
  <si>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</si>
  <si>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</si>
  <si>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</si>
  <si>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</si>
  <si>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</si>
  <si>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</si>
  <si>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</si>
  <si>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</si>
  <si>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</si>
  <si>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</si>
  <si>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</si>
  <si>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</si>
  <si>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</si>
  <si>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</si>
  <si>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</si>
  <si>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</si>
  <si>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</si>
  <si>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</si>
  <si>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</si>
  <si>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</si>
  <si>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</si>
  <si>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</si>
  <si>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</si>
  <si>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</si>
  <si>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</si>
  <si>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</si>
  <si>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</si>
  <si>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</si>
  <si>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</si>
  <si>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</si>
  <si>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</si>
  <si>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</si>
  <si>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</si>
  <si>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</si>
  <si>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</si>
  <si>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</si>
  <si>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</si>
  <si>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</si>
  <si>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</si>
  <si>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</si>
  <si>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</si>
  <si>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</si>
  <si>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</si>
  <si>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</si>
  <si>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</si>
  <si>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</si>
  <si>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</si>
  <si>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</si>
  <si>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</si>
  <si>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</si>
  <si>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</si>
  <si>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</si>
  <si>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</si>
  <si>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</si>
  <si>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</si>
  <si>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</si>
  <si>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</si>
  <si>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</si>
  <si>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</si>
  <si>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</si>
  <si>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</si>
  <si>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</si>
  <si>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</si>
  <si>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</si>
  <si>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</si>
  <si>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</si>
  <si>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</si>
  <si>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</si>
  <si>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</si>
  <si>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</si>
  <si>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</si>
  <si>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</si>
  <si>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</si>
  <si>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</si>
  <si>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</si>
  <si>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</si>
  <si>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</si>
  <si>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</si>
  <si>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</si>
  <si>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</si>
  <si>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</si>
  <si>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</si>
  <si>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</si>
  <si>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</si>
  <si>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</si>
  <si>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</si>
  <si>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</si>
  <si>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</si>
  <si>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</si>
  <si>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</si>
  <si>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</si>
  <si>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</si>
  <si>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</si>
  <si>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</si>
  <si>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</si>
  <si>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</si>
  <si>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</si>
  <si>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</si>
  <si>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</si>
  <si>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</si>
  <si>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</si>
  <si>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</si>
  <si>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</si>
  <si>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</si>
  <si>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</si>
  <si>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</si>
  <si>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</si>
  <si>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</si>
  <si>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</si>
  <si>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</si>
  <si>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</si>
  <si>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</si>
  <si>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</si>
  <si>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</si>
  <si>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</si>
  <si>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</si>
  <si>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</si>
  <si>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</si>
  <si>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</si>
  <si>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</si>
  <si>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</si>
  <si>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</si>
  <si>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</si>
  <si>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</si>
  <si>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</si>
  <si>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</si>
  <si>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</si>
  <si>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</si>
  <si>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</si>
  <si>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</si>
  <si>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</si>
  <si>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</si>
  <si>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</si>
  <si>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</si>
  <si>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</si>
  <si>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</si>
  <si>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</si>
  <si>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</si>
  <si>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</si>
  <si>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</si>
  <si>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</si>
  <si>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</si>
  <si>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</si>
  <si>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</si>
  <si>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</si>
  <si>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</si>
  <si>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</si>
  <si>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</si>
  <si>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</si>
  <si>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</si>
  <si>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</si>
  <si>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</si>
  <si>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</si>
  <si>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</si>
  <si>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</si>
  <si>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</si>
  <si>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</si>
  <si>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</si>
  <si>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</si>
  <si>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</si>
  <si>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</si>
  <si>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</si>
  <si>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</si>
  <si>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</si>
  <si>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</si>
  <si>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</si>
  <si>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</si>
  <si>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</si>
  <si>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</si>
  <si>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</si>
  <si>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</si>
  <si>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</si>
  <si>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</si>
  <si>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</si>
  <si>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</si>
  <si>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</si>
  <si>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</si>
  <si>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</si>
  <si>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</si>
  <si>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</si>
  <si>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</si>
  <si>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</si>
  <si>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</si>
  <si>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</si>
  <si>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</si>
  <si>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</si>
  <si>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</si>
  <si>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</si>
  <si>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</si>
  <si>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</si>
  <si>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</si>
  <si>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</si>
  <si>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</si>
  <si>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</si>
  <si>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</si>
  <si>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</si>
  <si>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</si>
  <si>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</si>
  <si>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</si>
  <si>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</si>
  <si>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</si>
  <si>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</si>
  <si>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</si>
  <si>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</si>
  <si>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</si>
  <si>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</si>
  <si>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</si>
  <si>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</si>
  <si>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</si>
  <si>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</si>
  <si>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</si>
  <si>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</si>
  <si>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</si>
  <si>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</si>
  <si>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</si>
  <si>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</si>
  <si>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</si>
  <si>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</si>
  <si>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</si>
  <si>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</si>
  <si>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</si>
  <si>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</si>
  <si>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</si>
  <si>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</si>
  <si>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</si>
  <si>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</si>
  <si>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</si>
  <si>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</si>
  <si>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</si>
  <si>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</si>
  <si>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</si>
  <si>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</si>
  <si>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</si>
  <si>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</si>
  <si>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</si>
  <si>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</si>
  <si>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</si>
  <si>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</si>
  <si>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</si>
  <si>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</si>
  <si>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</si>
  <si>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</si>
  <si>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</si>
  <si>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</si>
  <si>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</si>
  <si>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</si>
  <si>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</si>
  <si>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</si>
  <si>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</si>
  <si>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</si>
  <si>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</si>
  <si>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</si>
  <si>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</si>
  <si>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</si>
  <si>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</si>
  <si>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</si>
  <si>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</si>
  <si>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</si>
  <si>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</si>
  <si>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</si>
  <si>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</si>
  <si>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</si>
  <si>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</si>
  <si>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</si>
  <si>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</si>
  <si>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</si>
  <si>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</si>
  <si>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</si>
  <si>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</si>
  <si>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</si>
  <si>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</si>
  <si>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</si>
  <si>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</si>
  <si>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</si>
  <si>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</si>
  <si>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</si>
  <si>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</si>
  <si>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</si>
  <si>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</si>
  <si>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</si>
  <si>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</si>
  <si>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</si>
  <si>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</si>
  <si>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</si>
  <si>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</si>
  <si>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</si>
  <si>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</si>
  <si>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</si>
  <si>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</si>
  <si>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</si>
  <si>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</si>
  <si>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</si>
  <si>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</si>
  <si>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</si>
  <si>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</si>
  <si>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</si>
  <si>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</si>
  <si>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</si>
  <si>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</si>
  <si>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</si>
  <si>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</si>
  <si>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</si>
  <si>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</si>
  <si>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</si>
  <si>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</si>
  <si>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</si>
  <si>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</si>
  <si>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</si>
  <si>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</si>
  <si>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</si>
  <si>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</si>
  <si>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</si>
  <si>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</si>
  <si>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</si>
  <si>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</si>
  <si>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</si>
  <si>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</si>
  <si>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</si>
  <si>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</si>
  <si>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</si>
  <si>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</si>
  <si>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</si>
  <si>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</si>
  <si>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</si>
  <si>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</si>
  <si>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</si>
  <si>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</si>
  <si>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</si>
  <si>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</si>
  <si>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</si>
  <si>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</si>
  <si>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</si>
  <si>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</si>
  <si>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</si>
  <si>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</si>
  <si>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</si>
  <si>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</si>
  <si>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</si>
  <si>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</si>
  <si>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</si>
  <si>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</si>
  <si>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</si>
  <si>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</si>
  <si>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</si>
  <si>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</si>
  <si>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</si>
  <si>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</si>
  <si>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</si>
  <si>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</si>
  <si>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</si>
  <si>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</si>
  <si>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</si>
  <si>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</si>
  <si>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</si>
  <si>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</si>
  <si>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</si>
  <si>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</si>
  <si>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</si>
  <si>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</si>
  <si>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</si>
  <si>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</si>
  <si>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</si>
  <si>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</si>
  <si>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</si>
  <si>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</si>
  <si>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</si>
  <si>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</si>
  <si>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</si>
  <si>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</si>
  <si>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</si>
  <si>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</si>
  <si>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</si>
  <si>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</si>
  <si>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</si>
  <si>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</si>
  <si>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</si>
  <si>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</si>
  <si>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</si>
  <si>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</si>
  <si>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</si>
  <si>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</si>
  <si>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</si>
  <si>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</si>
  <si>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</si>
  <si>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</si>
  <si>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</si>
  <si>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</si>
  <si>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</si>
  <si>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</si>
  <si>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</si>
  <si>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</si>
  <si>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</si>
  <si>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</si>
  <si>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</si>
  <si>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</si>
  <si>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</si>
  <si>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</si>
  <si>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</si>
  <si>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</si>
  <si>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</si>
  <si>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</si>
  <si>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</si>
  <si>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</si>
  <si>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</si>
  <si>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</si>
  <si>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</si>
  <si>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</si>
  <si>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</si>
  <si>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</si>
  <si>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</si>
  <si>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</si>
  <si>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</si>
  <si>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</si>
  <si>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</si>
  <si>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</si>
  <si>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</si>
  <si>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</si>
  <si>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</si>
  <si>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</si>
  <si>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</si>
  <si>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</si>
  <si>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</si>
  <si>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</si>
  <si>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</si>
  <si>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</si>
  <si>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</si>
  <si>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</si>
  <si>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</si>
  <si>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</si>
  <si>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</si>
  <si>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</si>
  <si>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</si>
  <si>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</si>
  <si>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</si>
  <si>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</si>
  <si>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</si>
  <si>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</si>
  <si>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</si>
  <si>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</si>
  <si>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</si>
  <si>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</si>
  <si>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</si>
  <si>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</si>
  <si>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</si>
  <si>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</si>
  <si>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</si>
  <si>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</si>
  <si>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</si>
  <si>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</si>
  <si>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</si>
  <si>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</si>
  <si>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</si>
  <si>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</si>
  <si>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</si>
  <si>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</si>
  <si>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</si>
  <si>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</si>
  <si>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</si>
  <si>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</si>
  <si>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</si>
  <si>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</si>
  <si>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</si>
  <si>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</si>
  <si>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</si>
  <si>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</si>
  <si>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</si>
  <si>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</si>
  <si>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</si>
  <si>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</si>
  <si>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</si>
  <si>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</si>
  <si>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</si>
  <si>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LEA FERET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</si>
  <si>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</si>
  <si>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</si>
  <si>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</si>
  <si>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</si>
  <si>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</si>
  <si>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</si>
  <si>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</si>
  <si>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</si>
  <si>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L'ARIEGE</t>
  </si>
  <si>
    <t xml:space="preserve">NOM_PRELEV_DETERM</t>
  </si>
  <si>
    <t xml:space="preserve">AQUASCOP BIOLOGIE site de Monptellier</t>
  </si>
  <si>
    <t xml:space="preserve">LB_STATION</t>
  </si>
  <si>
    <t xml:space="preserve">L'ARIEGE EN AVAL D'AX LES THERMES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</si>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</sst>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F24" activeCellId="0" sqref="F2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601277</v>
      </c>
      <c r="G10" s="25"/>
      <c r="H10" s="25"/>
    </row>
    <row r="11" customFormat="false" ht="15" hidden="false" customHeight="false" outlineLevel="0" collapsed="false">
      <c r="A11" s="26" t="s">
        <v>5183</v>
      </c>
      <c r="B11" s="30" t="n">
        <v>43739</v>
      </c>
      <c r="D11" s="26" t="s">
        <v>5184</v>
      </c>
      <c r="E11" s="29" t="n">
        <v>6182678</v>
      </c>
      <c r="G11" s="25"/>
      <c r="H11" s="25"/>
    </row>
    <row r="12" customFormat="false" ht="15" hidden="false" customHeight="false" outlineLevel="0" collapsed="false">
      <c r="A12" s="26" t="s">
        <v>5185</v>
      </c>
      <c r="B12" s="29" t="s">
        <v>5186</v>
      </c>
      <c r="D12" s="26" t="s">
        <v>5187</v>
      </c>
      <c r="E12" s="29" t="n">
        <v>601180</v>
      </c>
      <c r="G12" s="25"/>
      <c r="H12" s="25"/>
    </row>
    <row r="13" customFormat="false" ht="17.25" hidden="false" customHeight="true" outlineLevel="0" collapsed="false">
      <c r="A13" s="12"/>
      <c r="B13" s="31"/>
      <c r="D13" s="26" t="s">
        <v>5188</v>
      </c>
      <c r="E13" s="29" t="n">
        <v>6182702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601277</v>
      </c>
    </row>
    <row r="18" customFormat="false" ht="15" hidden="false" customHeight="false" outlineLevel="0" collapsed="false">
      <c r="A18" s="36"/>
      <c r="B18" s="37" t="s">
        <v>5196</v>
      </c>
      <c r="C18" s="38" t="n">
        <f aca="false">E11</f>
        <v>6182678</v>
      </c>
    </row>
    <row r="19" customFormat="false" ht="15" hidden="false" customHeight="false" outlineLevel="0" collapsed="false">
      <c r="A19" s="33" t="s">
        <v>5197</v>
      </c>
      <c r="B19" s="39" t="n">
        <v>658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25.2</v>
      </c>
      <c r="C37" s="50"/>
      <c r="D37" s="55" t="s">
        <v>5219</v>
      </c>
      <c r="E37" s="34"/>
    </row>
    <row r="38" s="56" customFormat="true" ht="15" hidden="false" customHeight="true" outlineLevel="0" collapsed="false">
      <c r="A38" s="54" t="s">
        <v>5220</v>
      </c>
      <c r="B38" s="34" t="n">
        <v>0.4</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2</v>
      </c>
      <c r="C43" s="50"/>
      <c r="D43" s="19" t="s">
        <v>5225</v>
      </c>
      <c r="E43" s="61"/>
    </row>
    <row r="44" s="17" customFormat="true" ht="15" hidden="false" customHeight="false" outlineLevel="0" collapsed="false">
      <c r="A44" s="33" t="s">
        <v>5226</v>
      </c>
      <c r="B44" s="62" t="n">
        <v>5</v>
      </c>
      <c r="C44" s="50"/>
      <c r="D44" s="26" t="s">
        <v>5226</v>
      </c>
      <c r="E44" s="62"/>
    </row>
    <row r="45" s="17" customFormat="true" ht="15" hidden="false" customHeight="false" outlineLevel="0" collapsed="false">
      <c r="A45" s="33" t="s">
        <v>5227</v>
      </c>
      <c r="B45" s="62" t="n">
        <v>1</v>
      </c>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row>
    <row r="66" s="17" customFormat="true" ht="15" hidden="false" customHeight="false" outlineLevel="0" collapsed="false">
      <c r="A66" s="33" t="s">
        <v>5244</v>
      </c>
      <c r="B66" s="62" t="n">
        <v>5</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2464</v>
      </c>
      <c r="B97" s="79" t="str">
        <f aca="false">IF(A97="NEWCOD",IF(ISBLANK(G97),"renseigner le champ 'Nouveau taxon'",G97),VLOOKUP(A97,'Ref Taxo'!A:B,2,FALSE()))</f>
        <v>Jungermannia exsertifolia subsp. cordifolia</v>
      </c>
      <c r="C97" s="80" t="n">
        <f aca="false">IF(A97="NEWCOD",IF(ISBLANK(H97),"NoCod",H97),VLOOKUP(A97,'Ref Taxo'!A:D,4,FALSE()))</f>
        <v>19822</v>
      </c>
      <c r="D97" s="81" t="n">
        <v>0.01</v>
      </c>
      <c r="E97" s="82"/>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2" t="s">
        <v>5275</v>
      </c>
      <c r="G100" s="85"/>
      <c r="H100" s="86"/>
    </row>
    <row r="101" customFormat="false" ht="15" hidden="false" customHeight="false" outlineLevel="0" collapsed="false">
      <c r="A101" s="78" t="s">
        <v>4064</v>
      </c>
      <c r="B101" s="79" t="str">
        <f aca="false">IF(A101="NEWCOD",IF(ISBLANK(G101),"renseigner le champ 'Nouveau taxon'",G101),VLOOKUP(A101,'Ref Taxo'!A:B,2,FALSE()))</f>
        <v>Rhizoclonium</v>
      </c>
      <c r="C101" s="80" t="n">
        <f aca="false">IF(A101="NEWCOD",IF(ISBLANK(H101),"NoCod",H101),VLOOKUP(A101,'Ref Taxo'!A:D,4,FALSE()))</f>
        <v>1125</v>
      </c>
      <c r="D101" s="81" t="n">
        <v>0.01</v>
      </c>
      <c r="E101" s="82"/>
      <c r="F101" s="82" t="s">
        <v>5275</v>
      </c>
      <c r="G101" s="85"/>
      <c r="H101" s="86"/>
    </row>
    <row r="102" customFormat="false" ht="15" hidden="false" customHeight="false" outlineLevel="0" collapsed="false">
      <c r="A102" s="78" t="s">
        <v>4750</v>
      </c>
      <c r="B102" s="79" t="str">
        <f aca="false">IF(A102="NEWCOD",IF(ISBLANK(G102),"renseigner le champ 'Nouveau taxon'",G102),VLOOKUP(A102,'Ref Taxo'!A:B,2,FALSE()))</f>
        <v>Stigeoclonium</v>
      </c>
      <c r="C102" s="80" t="n">
        <f aca="false">IF(A102="NEWCOD",IF(ISBLANK(H102),"NoCod",H102),VLOOKUP(A102,'Ref Taxo'!A:D,4,FALSE()))</f>
        <v>1119</v>
      </c>
      <c r="D102" s="81" t="n">
        <v>0.01</v>
      </c>
      <c r="E102" s="82"/>
      <c r="F102" s="82" t="s">
        <v>5275</v>
      </c>
      <c r="G102" s="85"/>
      <c r="H102" s="86"/>
    </row>
    <row r="103" customFormat="false" ht="15" hidden="false" customHeight="false" outlineLevel="0" collapsed="false">
      <c r="A103" s="78" t="s">
        <v>4991</v>
      </c>
      <c r="B103" s="79" t="str">
        <f aca="false">IF(A103="NEWCOD",IF(ISBLANK(G103),"renseigner le champ 'Nouveau taxon'",G103),VLOOKUP(A103,'Ref Taxo'!A:B,2,FALSE()))</f>
        <v>Ulothrix</v>
      </c>
      <c r="C103" s="80" t="n">
        <f aca="false">IF(A103="NEWCOD",IF(ISBLANK(H103),"NoCod",H103),VLOOKUP(A103,'Ref Taxo'!A:D,4,FALSE()))</f>
        <v>1142</v>
      </c>
      <c r="D103" s="81" t="n">
        <v>0.02</v>
      </c>
      <c r="E103" s="82"/>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c r="F104" s="82" t="s">
        <v>5275</v>
      </c>
      <c r="G104" s="85"/>
      <c r="H104" s="86"/>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0.01</v>
      </c>
      <c r="E105" s="82"/>
      <c r="F105" s="82" t="s">
        <v>5275</v>
      </c>
      <c r="G105" s="85"/>
      <c r="H105" s="86"/>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0.01</v>
      </c>
      <c r="E106" s="82"/>
      <c r="F106" s="82" t="s">
        <v>5275</v>
      </c>
      <c r="G106" s="85"/>
      <c r="H106" s="86"/>
    </row>
    <row r="107" customFormat="false" ht="15" hidden="false" customHeight="false" outlineLevel="0" collapsed="false">
      <c r="A107" s="78" t="s">
        <v>559</v>
      </c>
      <c r="B107" s="79" t="str">
        <f aca="false">IF(A107="NEWCOD",IF(ISBLANK(G107),"renseigner le champ 'Nouveau taxon'",G107),VLOOKUP(A107,'Ref Taxo'!A:B,2,FALSE()))</f>
        <v>Calliergonella cuspidata</v>
      </c>
      <c r="C107" s="80" t="n">
        <f aca="false">IF(A107="NEWCOD",IF(ISBLANK(H107),"NoCod",H107),VLOOKUP(A107,'Ref Taxo'!A:D,4,FALSE()))</f>
        <v>1228</v>
      </c>
      <c r="D107" s="81" t="n">
        <v>0.01</v>
      </c>
      <c r="E107" s="82"/>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0.3</v>
      </c>
      <c r="E109" s="82"/>
      <c r="F109" s="82" t="s">
        <v>5275</v>
      </c>
      <c r="G109" s="85"/>
      <c r="H109" s="86"/>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0.1</v>
      </c>
      <c r="E110" s="82"/>
      <c r="F110" s="82" t="s">
        <v>5275</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c r="F111" s="82" t="s">
        <v>5275</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0.04</v>
      </c>
      <c r="E112" s="82"/>
      <c r="F112" s="82" t="s">
        <v>5275</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c r="F113" s="82" t="s">
        <v>5275</v>
      </c>
      <c r="G113" s="85"/>
      <c r="H113" s="86"/>
    </row>
    <row r="114" customFormat="false" ht="15" hidden="false" customHeight="false" outlineLevel="0" collapsed="false">
      <c r="A114" s="78" t="s">
        <v>2070</v>
      </c>
      <c r="B114" s="79" t="str">
        <f aca="false">IF(A114="NEWCOD",IF(ISBLANK(G114),"renseigner le champ 'Nouveau taxon'",G114),VLOOKUP(A114,'Ref Taxo'!A:B,2,FALSE()))</f>
        <v>Glyceria</v>
      </c>
      <c r="C114" s="80" t="n">
        <f aca="false">IF(A114="NEWCOD",IF(ISBLANK(H114),"NoCod",H114),VLOOKUP(A114,'Ref Taxo'!A:D,4,FALSE()))</f>
        <v>1562</v>
      </c>
      <c r="D114" s="81" t="n">
        <v>0.01</v>
      </c>
      <c r="E114" s="82"/>
      <c r="F114" s="82" t="s">
        <v>5275</v>
      </c>
      <c r="G114" s="85"/>
      <c r="H114" s="86"/>
    </row>
    <row r="115" customFormat="false" ht="1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0.01</v>
      </c>
      <c r="E115" s="82"/>
      <c r="F115" s="82" t="s">
        <v>5275</v>
      </c>
      <c r="G115" s="85"/>
      <c r="H115" s="86"/>
    </row>
    <row r="116" customFormat="false" ht="15" hidden="false" customHeight="false" outlineLevel="0" collapsed="false">
      <c r="A116" s="78" t="s">
        <v>5063</v>
      </c>
      <c r="B116" s="79" t="str">
        <f aca="false">IF(A116="NEWCOD",IF(ISBLANK(G116),"renseigner le champ 'Nouveau taxon'",G116),VLOOKUP(A116,'Ref Taxo'!A:B,2,FALSE()))</f>
        <v>Veronica beccabunga</v>
      </c>
      <c r="C116" s="80" t="n">
        <f aca="false">IF(A116="NEWCOD",IF(ISBLANK(H116),"NoCod",H116),VLOOKUP(A116,'Ref Taxo'!A:D,4,FALSE()))</f>
        <v>1957</v>
      </c>
      <c r="D116" s="81" t="n">
        <v>0.01</v>
      </c>
      <c r="E116" s="82"/>
      <c r="F116" s="82" t="s">
        <v>5275</v>
      </c>
      <c r="G116" s="85"/>
      <c r="H116" s="86"/>
    </row>
    <row r="117" customFormat="false" ht="15" hidden="false" customHeight="false" outlineLevel="0" collapsed="false">
      <c r="A117" s="78" t="s">
        <v>663</v>
      </c>
      <c r="B117" s="79" t="str">
        <f aca="false">IF(A117="NEWCOD",IF(ISBLANK(G117),"renseigner le champ 'Nouveau taxon'",G117),VLOOKUP(A117,'Ref Taxo'!A:B,2,FALSE()))</f>
        <v>Cardamine raphanifolia</v>
      </c>
      <c r="C117" s="80" t="n">
        <f aca="false">IF(A117="NEWCOD",IF(ISBLANK(H117),"NoCod",H117),VLOOKUP(A117,'Ref Taxo'!A:D,4,FALSE()))</f>
        <v>31520</v>
      </c>
      <c r="D117" s="81" t="n">
        <v>0.01</v>
      </c>
      <c r="E117" s="82"/>
      <c r="F117" s="82" t="s">
        <v>5275</v>
      </c>
      <c r="G117" s="85"/>
      <c r="H117" s="86"/>
    </row>
    <row r="118" customFormat="false" ht="15" hidden="false" customHeight="false" outlineLevel="0" collapsed="false">
      <c r="A118" s="78" t="s">
        <v>2048</v>
      </c>
      <c r="B118" s="79" t="str">
        <f aca="false">IF(A118="NEWCOD",IF(ISBLANK(G118),"renseigner le champ 'Nouveau taxon'",G118),VLOOKUP(A118,'Ref Taxo'!A:B,2,FALSE()))</f>
        <v>Glechoma hederacea</v>
      </c>
      <c r="C118" s="80" t="n">
        <f aca="false">IF(A118="NEWCOD",IF(ISBLANK(H118),"NoCod",H118),VLOOKUP(A118,'Ref Taxo'!A:D,4,FALSE()))</f>
        <v>19767</v>
      </c>
      <c r="D118" s="81" t="n">
        <v>0.02</v>
      </c>
      <c r="E118" s="82"/>
      <c r="F118" s="82" t="s">
        <v>5275</v>
      </c>
      <c r="G118" s="85"/>
      <c r="H118" s="86"/>
    </row>
    <row r="119" customFormat="false" ht="1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t="n">
        <v>0.01</v>
      </c>
      <c r="E119" s="82"/>
      <c r="F119" s="82" t="s">
        <v>5275</v>
      </c>
      <c r="G119" s="85"/>
      <c r="H119" s="86"/>
    </row>
    <row r="120" customFormat="false" ht="15" hidden="false" customHeight="false" outlineLevel="0" collapsed="false">
      <c r="A120" s="78" t="s">
        <v>3682</v>
      </c>
      <c r="B120" s="79" t="str">
        <f aca="false">IF(A120="NEWCOD",IF(ISBLANK(G120),"renseigner le champ 'Nouveau taxon'",G120),VLOOKUP(A120,'Ref Taxo'!A:B,2,FALSE()))</f>
        <v>Potamogeton crispus</v>
      </c>
      <c r="C120" s="80" t="n">
        <f aca="false">IF(A120="NEWCOD",IF(ISBLANK(H120),"NoCod",H120),VLOOKUP(A120,'Ref Taxo'!A:D,4,FALSE()))</f>
        <v>1645</v>
      </c>
      <c r="D120" s="81" t="n">
        <v>0.01</v>
      </c>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2020-02-28T17:29:37Z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