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3400" sheetId="2" r:id="rId2"/>
    <sheet name="Mises à jour" sheetId="3" r:id="rId3"/>
  </sheets>
  <definedNames/>
  <calcPr calcId="145621"/>
</workbook>
</file>

<file path=xl/sharedStrings.xml><?xml version="1.0" encoding="utf-8"?>
<sst xmlns="http://schemas.openxmlformats.org/spreadsheetml/2006/main" count="6495" uniqueCount="5304">
  <si>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</si>
  <si>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</si>
  <si>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</si>
  <si>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</si>
  <si>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</si>
  <si>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</si>
  <si>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</si>
  <si>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</si>
  <si>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</si>
  <si>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</si>
  <si>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</si>
  <si>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</si>
  <si>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</si>
  <si>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</si>
  <si>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</si>
  <si>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</si>
  <si>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</si>
  <si>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</si>
  <si>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</si>
  <si>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</si>
  <si>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</si>
  <si>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</si>
  <si>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</si>
  <si>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</si>
  <si>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</si>
  <si>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</si>
  <si>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</si>
  <si>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</si>
  <si>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</si>
  <si>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</si>
  <si>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</si>
  <si>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</si>
  <si>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</si>
  <si>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</si>
  <si>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</si>
  <si>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</si>
  <si>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</si>
  <si>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</si>
  <si>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</si>
  <si>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</si>
  <si>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</si>
  <si>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</si>
  <si>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</si>
  <si>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</si>
  <si>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</si>
  <si>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</si>
  <si>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</si>
  <si>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</si>
  <si>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</si>
  <si>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</si>
  <si>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</si>
  <si>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</si>
  <si>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</si>
  <si>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</si>
  <si>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</si>
  <si>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</si>
  <si>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</si>
  <si>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</si>
  <si>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</si>
  <si>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</si>
  <si>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</si>
  <si>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</si>
  <si>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</si>
  <si>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</si>
  <si>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</si>
  <si>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</si>
  <si>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</si>
  <si>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</si>
  <si>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</si>
  <si>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</si>
  <si>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</si>
  <si>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</si>
  <si>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</si>
  <si>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</si>
  <si>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</si>
  <si>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</si>
  <si>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</si>
  <si>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</si>
  <si>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</si>
  <si>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</si>
  <si>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</si>
  <si>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</si>
  <si>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</si>
  <si>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</si>
  <si>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</si>
  <si>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</si>
  <si>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</si>
  <si>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</si>
  <si>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</si>
  <si>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</si>
  <si>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</si>
  <si>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</si>
  <si>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</si>
  <si>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</si>
  <si>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</si>
  <si>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</si>
  <si>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</si>
  <si>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</si>
  <si>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</si>
  <si>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</si>
  <si>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</si>
  <si>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</si>
  <si>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</si>
  <si>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</si>
  <si>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</si>
  <si>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</si>
  <si>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</si>
  <si>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</si>
  <si>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</si>
  <si>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</si>
  <si>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</si>
  <si>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</si>
  <si>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</si>
  <si>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</si>
  <si>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</si>
  <si>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</si>
  <si>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</si>
  <si>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</si>
  <si>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</si>
  <si>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</si>
  <si>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</si>
  <si>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</si>
  <si>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</si>
  <si>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</si>
  <si>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</si>
  <si>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</si>
  <si>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</si>
  <si>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</si>
  <si>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</si>
  <si>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</si>
  <si>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</si>
  <si>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</si>
  <si>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</si>
  <si>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</si>
  <si>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</si>
  <si>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</si>
  <si>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</si>
  <si>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</si>
  <si>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</si>
  <si>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</si>
  <si>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</si>
  <si>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</si>
  <si>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</si>
  <si>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</si>
  <si>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</si>
  <si>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</si>
  <si>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</si>
  <si>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</si>
  <si>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</si>
  <si>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</si>
  <si>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</si>
  <si>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</si>
  <si>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</si>
  <si>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</si>
  <si>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</si>
  <si>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</si>
  <si>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</si>
  <si>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</si>
  <si>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</si>
  <si>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</si>
  <si>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</si>
  <si>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</si>
  <si>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</si>
  <si>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</si>
  <si>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</si>
  <si>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</si>
  <si>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</si>
  <si>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</si>
  <si>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</si>
  <si>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</si>
  <si>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</si>
  <si>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</si>
  <si>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</si>
  <si>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</si>
  <si>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</si>
  <si>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</si>
  <si>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</si>
  <si>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</si>
  <si>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</si>
  <si>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</si>
  <si>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</si>
  <si>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</si>
  <si>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</si>
  <si>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</si>
  <si>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</si>
  <si>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</si>
  <si>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</si>
  <si>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</si>
  <si>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</si>
  <si>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</si>
  <si>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</si>
  <si>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</si>
  <si>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</si>
  <si>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</si>
  <si>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</si>
  <si>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</si>
  <si>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</si>
  <si>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</si>
  <si>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</si>
  <si>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</si>
  <si>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</si>
  <si>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</si>
  <si>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</si>
  <si>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</si>
  <si>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</si>
  <si>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</si>
  <si>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</si>
  <si>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</si>
  <si>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</si>
  <si>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</si>
  <si>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</si>
  <si>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</si>
  <si>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</si>
  <si>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</si>
  <si>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</si>
  <si>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</si>
  <si>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</si>
  <si>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</si>
  <si>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</si>
  <si>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</si>
  <si>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</si>
  <si>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</si>
  <si>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</si>
  <si>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</si>
  <si>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</si>
  <si>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</si>
  <si>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</si>
  <si>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</si>
  <si>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</si>
  <si>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</si>
  <si>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</si>
  <si>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</si>
  <si>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</si>
  <si>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</si>
  <si>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</si>
  <si>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</si>
  <si>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</si>
  <si>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</si>
  <si>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</si>
  <si>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</si>
  <si>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</si>
  <si>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</si>
  <si>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</si>
  <si>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</si>
  <si>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</si>
  <si>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</si>
  <si>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</si>
  <si>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</si>
  <si>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</si>
  <si>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</si>
  <si>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</si>
  <si>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</si>
  <si>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</si>
  <si>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</si>
  <si>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</si>
  <si>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</si>
  <si>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</si>
  <si>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</si>
  <si>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</si>
  <si>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</si>
  <si>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</si>
  <si>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</si>
  <si>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</si>
  <si>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</si>
  <si>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</si>
  <si>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</si>
  <si>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</si>
  <si>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</si>
  <si>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</si>
  <si>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</si>
  <si>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</si>
  <si>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</si>
  <si>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</si>
  <si>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</si>
  <si>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</si>
  <si>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</si>
  <si>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</si>
  <si>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</si>
  <si>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</si>
  <si>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</si>
  <si>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</si>
  <si>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</si>
  <si>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</si>
  <si>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</si>
  <si>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</si>
  <si>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</si>
  <si>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</si>
  <si>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</si>
  <si>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</si>
  <si>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</si>
  <si>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</si>
  <si>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</si>
  <si>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</si>
  <si>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</si>
  <si>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</si>
  <si>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</si>
  <si>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</si>
  <si>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</si>
  <si>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</si>
  <si>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</si>
  <si>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</si>
  <si>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</si>
  <si>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</si>
  <si>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</si>
  <si>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</si>
  <si>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</si>
  <si>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</si>
  <si>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</si>
  <si>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</si>
  <si>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</si>
  <si>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</si>
  <si>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</si>
  <si>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</si>
  <si>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</si>
  <si>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</si>
  <si>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</si>
  <si>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</si>
  <si>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</si>
  <si>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</si>
  <si>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</si>
  <si>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</si>
  <si>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</si>
  <si>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</si>
  <si>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</si>
  <si>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</si>
  <si>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</si>
  <si>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</si>
  <si>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</si>
  <si>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</si>
  <si>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</si>
  <si>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</si>
  <si>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</si>
  <si>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</si>
  <si>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</si>
  <si>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</si>
  <si>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</si>
  <si>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</si>
  <si>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</si>
  <si>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</si>
  <si>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</si>
  <si>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</si>
  <si>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</si>
  <si>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</si>
  <si>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</si>
  <si>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</si>
  <si>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</si>
  <si>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</si>
  <si>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</si>
  <si>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</si>
  <si>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</si>
  <si>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</si>
  <si>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</si>
  <si>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</si>
  <si>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</si>
  <si>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</si>
  <si>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</si>
  <si>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</si>
  <si>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</si>
  <si>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</si>
  <si>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</si>
  <si>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</si>
  <si>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</si>
  <si>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</si>
  <si>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</si>
  <si>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</si>
  <si>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</si>
  <si>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</si>
  <si>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</si>
  <si>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</si>
  <si>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</si>
  <si>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</si>
  <si>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</si>
  <si>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</si>
  <si>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</si>
  <si>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</si>
  <si>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</si>
  <si>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</si>
  <si>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</si>
  <si>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</si>
  <si>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</si>
  <si>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</si>
  <si>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</si>
  <si>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</si>
  <si>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</si>
  <si>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</si>
  <si>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</si>
  <si>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</si>
  <si>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</si>
  <si>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</si>
  <si>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</si>
  <si>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</si>
  <si>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</si>
  <si>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</si>
  <si>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</si>
  <si>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</si>
  <si>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</si>
  <si>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</si>
  <si>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</si>
  <si>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</si>
  <si>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</si>
  <si>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</si>
  <si>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</si>
  <si>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</si>
  <si>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</si>
  <si>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</si>
  <si>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</si>
  <si>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</si>
  <si>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</si>
  <si>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</si>
  <si>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</si>
  <si>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</si>
  <si>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</si>
  <si>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</si>
  <si>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</si>
  <si>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</si>
  <si>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</si>
  <si>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</si>
  <si>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</si>
  <si>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</si>
  <si>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</si>
  <si>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</si>
  <si>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</si>
  <si>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</si>
  <si>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</si>
  <si>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</si>
  <si>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</si>
  <si>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</si>
  <si>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</si>
  <si>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</si>
  <si>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</si>
  <si>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</si>
  <si>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</si>
  <si>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</si>
  <si>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</si>
  <si>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</si>
  <si>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</si>
  <si>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</si>
  <si>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</si>
  <si>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</si>
  <si>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</si>
  <si>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</si>
  <si>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</si>
  <si>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</si>
  <si>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</si>
  <si>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</si>
  <si>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</si>
  <si>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</si>
  <si>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</si>
  <si>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</si>
  <si>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</si>
  <si>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</si>
  <si>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</si>
  <si>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</si>
  <si>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</si>
  <si>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</si>
  <si>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</si>
  <si>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</si>
  <si>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</si>
  <si>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</si>
  <si>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</si>
  <si>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</si>
  <si>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</si>
  <si>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</si>
  <si>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</si>
  <si>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</si>
  <si>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</si>
  <si>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</si>
  <si>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</si>
  <si>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</si>
  <si>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</si>
  <si>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</si>
  <si>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</si>
  <si>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</si>
  <si>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</si>
  <si>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</si>
  <si>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</si>
  <si>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</si>
  <si>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</si>
  <si>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</si>
  <si>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</si>
  <si>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</si>
  <si>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</si>
  <si>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</si>
  <si>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</si>
  <si>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</si>
  <si>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</si>
  <si>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</si>
  <si>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</si>
  <si>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</si>
  <si>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</si>
  <si>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</si>
  <si>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</si>
  <si>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</si>
  <si>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</si>
  <si>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</si>
  <si>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</si>
  <si>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</si>
  <si>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</si>
  <si>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</si>
  <si>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</si>
  <si>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</si>
  <si>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</si>
  <si>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</si>
  <si>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</si>
  <si>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</si>
  <si>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</si>
  <si>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</si>
  <si>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</si>
  <si>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</si>
  <si>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</si>
  <si>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</si>
  <si>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</si>
  <si>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</si>
  <si>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</si>
  <si>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</si>
  <si>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</si>
  <si>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</si>
  <si>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</si>
  <si>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</si>
  <si>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</si>
  <si>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</si>
  <si>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</si>
  <si>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</si>
  <si>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</si>
  <si>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</si>
  <si>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</si>
  <si>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</si>
  <si>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</si>
  <si>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</si>
  <si>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</si>
  <si>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</si>
  <si>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</si>
  <si>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</si>
  <si>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</si>
  <si>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</si>
  <si>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</si>
  <si>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</si>
  <si>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</si>
  <si>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</si>
  <si>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</si>
  <si>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</si>
  <si>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</si>
  <si>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</si>
  <si>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</si>
  <si>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</si>
  <si>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</si>
  <si>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</si>
  <si>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</si>
  <si>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</si>
  <si>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</si>
  <si>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</si>
  <si>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</si>
  <si>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</si>
  <si>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</si>
  <si>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</si>
  <si>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</si>
  <si>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</si>
  <si>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</si>
  <si>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</si>
  <si>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</si>
  <si>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</si>
  <si>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</si>
  <si>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</si>
  <si>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</si>
  <si>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</si>
  <si>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</si>
  <si>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</si>
  <si>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</si>
  <si>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</si>
  <si>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</si>
  <si>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</si>
  <si>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</si>
  <si>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</si>
  <si>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</si>
  <si>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</si>
  <si>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</si>
  <si>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</si>
  <si>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</si>
  <si>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</si>
  <si>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</si>
  <si>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</si>
  <si>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</si>
  <si>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</si>
  <si>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</si>
  <si>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</si>
  <si>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</si>
  <si>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</si>
  <si>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</si>
  <si>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</si>
  <si>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</si>
  <si>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</si>
  <si>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</si>
  <si>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</si>
  <si>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</si>
  <si>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</si>
  <si>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</si>
  <si>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</si>
  <si>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</si>
  <si>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</si>
  <si>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</si>
  <si>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</si>
  <si>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</si>
  <si>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</si>
  <si>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</si>
  <si>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</si>
  <si>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</si>
  <si>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</si>
  <si>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</si>
  <si>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</si>
  <si>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</si>
  <si>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</si>
  <si>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</si>
  <si>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</si>
  <si>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</si>
  <si>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</si>
  <si>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</si>
  <si>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</si>
  <si>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</si>
  <si>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</si>
  <si>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</si>
  <si>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</si>
  <si>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</si>
  <si>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</si>
  <si>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</si>
  <si>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</si>
  <si>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</si>
  <si>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</si>
  <si>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</si>
  <si>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</si>
  <si>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</si>
  <si>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</si>
  <si>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</si>
  <si>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</si>
  <si>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</si>
  <si>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</si>
  <si>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</si>
  <si>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</si>
  <si>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</si>
  <si>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</si>
  <si>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</si>
  <si>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</si>
  <si>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</si>
  <si>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</si>
  <si>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</si>
  <si>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</si>
  <si>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</si>
  <si>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</si>
  <si>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</si>
  <si>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</si>
  <si>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</si>
  <si>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</si>
  <si>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</si>
  <si>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</si>
  <si>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</si>
  <si>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</si>
  <si>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</si>
  <si>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</si>
  <si>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</si>
  <si>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</si>
  <si>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</si>
  <si>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</si>
  <si>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</si>
  <si>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</si>
  <si>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</si>
  <si>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</si>
  <si>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</si>
  <si>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</si>
  <si>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</si>
  <si>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</si>
  <si>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</si>
  <si>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</si>
  <si>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</si>
  <si>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</si>
  <si>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</si>
  <si>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</si>
  <si>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</si>
  <si>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</si>
  <si>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</si>
  <si>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</si>
  <si>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</si>
  <si>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</si>
  <si>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</si>
  <si>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</si>
  <si>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</si>
  <si>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</si>
  <si>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</si>
  <si>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</si>
  <si>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</si>
  <si>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</si>
  <si>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</si>
  <si>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</si>
  <si>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</si>
  <si>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</si>
  <si>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</si>
  <si>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</si>
  <si>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</si>
  <si>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</si>
  <si>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</si>
  <si>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</si>
  <si>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</si>
  <si>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</si>
  <si>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</si>
  <si>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</si>
  <si>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</si>
  <si>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</si>
  <si>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</si>
  <si>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</si>
  <si>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</si>
  <si>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</si>
  <si>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</si>
  <si>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</si>
  <si>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</si>
  <si>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</si>
  <si>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</si>
  <si>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</si>
  <si>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</si>
  <si>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</si>
  <si>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</si>
  <si>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</si>
  <si>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</si>
  <si>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</si>
  <si>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</si>
  <si>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</si>
  <si>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</si>
  <si>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</si>
  <si>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</si>
  <si>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</si>
  <si>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</si>
  <si>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</si>
  <si>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</si>
  <si>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</si>
  <si>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</si>
  <si>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</si>
  <si>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</si>
  <si>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</si>
  <si>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</si>
  <si>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</si>
  <si>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</si>
  <si>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</si>
  <si>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</si>
  <si>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</si>
  <si>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</si>
  <si>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</si>
  <si>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</si>
  <si>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</si>
  <si>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</si>
  <si>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</si>
  <si>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</si>
  <si>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</si>
  <si>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</si>
  <si>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</si>
  <si>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</si>
  <si>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</si>
  <si>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</si>
  <si>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</si>
  <si>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</si>
  <si>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</si>
  <si>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</si>
  <si>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</si>
  <si>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</si>
  <si>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</si>
  <si>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</si>
  <si>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</si>
  <si>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</si>
  <si>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</si>
  <si>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</si>
  <si>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</si>
  <si>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</si>
  <si>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</si>
  <si>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</si>
  <si>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</si>
  <si>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</si>
  <si>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</si>
  <si>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</si>
  <si>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</si>
  <si>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</si>
  <si>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</si>
  <si>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</si>
  <si>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</si>
  <si>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</si>
  <si>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</si>
  <si>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</si>
  <si>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</si>
  <si>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</si>
  <si>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</si>
  <si>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</si>
  <si>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</si>
  <si>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</si>
  <si>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</si>
  <si>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</si>
  <si>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</si>
  <si>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</si>
  <si>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</si>
  <si>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</si>
  <si>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</si>
  <si>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</si>
  <si>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</si>
  <si>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</si>
  <si>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</si>
  <si>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</si>
  <si>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</si>
  <si>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</si>
  <si>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</si>
  <si>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</si>
  <si>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</si>
  <si>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</si>
  <si>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</si>
  <si>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</si>
  <si>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</si>
  <si>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</si>
  <si>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</si>
  <si>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</si>
  <si>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</si>
  <si>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</si>
  <si>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</si>
  <si>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</si>
  <si>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</si>
  <si>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</si>
  <si>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</si>
  <si>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</si>
  <si>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</si>
  <si>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</si>
  <si>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</si>
  <si>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</si>
  <si>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</si>
  <si>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</si>
  <si>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</si>
  <si>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</si>
  <si>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</si>
  <si>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</si>
  <si>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</si>
  <si>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</si>
  <si>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</si>
  <si>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</si>
  <si>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</si>
  <si>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</si>
  <si>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</si>
  <si>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</si>
  <si>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</si>
  <si>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</si>
  <si>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</si>
  <si>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</si>
  <si>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</si>
  <si>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</si>
  <si>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</si>
  <si>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</si>
  <si>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</si>
  <si>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</si>
  <si>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</si>
  <si>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</si>
  <si>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</si>
  <si>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</si>
  <si>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</si>
  <si>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</si>
  <si>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</si>
  <si>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</si>
  <si>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</si>
  <si>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</si>
  <si>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</si>
  <si>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</si>
  <si>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</si>
  <si>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</si>
  <si>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</si>
  <si>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</si>
  <si>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</si>
  <si>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</si>
  <si>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</si>
  <si>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</si>
  <si>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</si>
  <si>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</si>
  <si>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</si>
  <si>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</si>
  <si>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</si>
  <si>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</si>
  <si>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</si>
  <si>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</si>
  <si>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</si>
  <si>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</si>
  <si>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</si>
  <si>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</si>
  <si>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</si>
  <si>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</si>
  <si>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</si>
  <si>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</si>
  <si>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</si>
  <si>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</si>
  <si>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</si>
  <si>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</si>
  <si>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</si>
  <si>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</si>
  <si>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</si>
  <si>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</si>
  <si>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</si>
  <si>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</si>
  <si>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</si>
  <si>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</si>
  <si>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</si>
  <si>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</si>
  <si>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</si>
  <si>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</si>
  <si>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</si>
  <si>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</si>
  <si>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</si>
  <si>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</si>
  <si>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</si>
  <si>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</si>
  <si>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</si>
  <si>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</si>
  <si>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</si>
  <si>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</si>
  <si>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</si>
  <si>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</si>
  <si>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</si>
  <si>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</si>
  <si>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</si>
  <si>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</si>
  <si>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</si>
  <si>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</si>
  <si>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</si>
  <si>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</si>
  <si>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</si>
  <si>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</si>
  <si>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</si>
  <si>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</si>
  <si>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</si>
  <si>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</si>
  <si>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</si>
  <si>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</si>
  <si>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</si>
  <si>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</si>
  <si>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</si>
  <si>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</si>
  <si>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</si>
  <si>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</si>
  <si>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</si>
  <si>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</si>
  <si>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</si>
  <si>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</si>
  <si>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</si>
  <si>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</si>
  <si>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</si>
  <si>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</si>
  <si>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</si>
  <si>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</si>
  <si>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</si>
  <si>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</si>
  <si>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</si>
  <si>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</si>
  <si>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</si>
  <si>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</si>
  <si>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</si>
  <si>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</si>
  <si>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</si>
  <si>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</si>
  <si>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</si>
  <si>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</si>
  <si>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</si>
  <si>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</si>
  <si>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</si>
  <si>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</si>
  <si>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</si>
  <si>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</si>
  <si>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</si>
  <si>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</si>
  <si>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</si>
  <si>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</si>
  <si>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</si>
  <si>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</si>
  <si>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</si>
  <si>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</si>
  <si>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</si>
  <si>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</si>
  <si>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</si>
  <si>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</si>
  <si>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</si>
  <si>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</si>
  <si>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</si>
  <si>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</si>
  <si>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</si>
  <si>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</si>
  <si>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</si>
  <si>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</si>
  <si>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</si>
  <si>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</si>
  <si>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</si>
  <si>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</si>
  <si>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</si>
  <si>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</si>
  <si>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</si>
  <si>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</si>
  <si>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</si>
  <si>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</si>
  <si>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</si>
  <si>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</si>
  <si>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</si>
  <si>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</si>
  <si>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</si>
  <si>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</si>
  <si>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</si>
  <si>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</si>
  <si>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</si>
  <si>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</si>
  <si>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</si>
  <si>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</si>
  <si>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</si>
  <si>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</si>
  <si>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</si>
  <si>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</si>
  <si>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</si>
  <si>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</si>
  <si>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</si>
  <si>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</si>
  <si>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</si>
  <si>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</si>
  <si>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</si>
  <si>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</si>
  <si>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</si>
  <si>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</si>
  <si>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</si>
  <si>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</si>
  <si>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</si>
  <si>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</si>
  <si>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</si>
  <si>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</si>
  <si>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</si>
  <si>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</si>
  <si>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</si>
  <si>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</si>
  <si>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</si>
  <si>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</si>
  <si>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</si>
  <si>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</si>
  <si>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</si>
  <si>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</si>
  <si>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</si>
  <si>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</si>
  <si>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</si>
  <si>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</si>
  <si>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</si>
  <si>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</si>
  <si>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</si>
  <si>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</si>
  <si>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</si>
  <si>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</si>
  <si>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</si>
  <si>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</si>
  <si>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</si>
  <si>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</si>
  <si>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</si>
  <si>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</si>
  <si>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</si>
  <si>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</si>
  <si>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</si>
  <si>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</si>
  <si>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</si>
  <si>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</si>
  <si>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</si>
  <si>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</si>
  <si>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</si>
  <si>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</si>
  <si>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</si>
  <si>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</si>
  <si>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</si>
  <si>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</si>
  <si>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</si>
  <si>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</si>
  <si>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</si>
  <si>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</si>
  <si>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</si>
  <si>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</si>
  <si>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</si>
  <si>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</si>
  <si>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</si>
  <si>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</si>
  <si>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</si>
  <si>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</si>
  <si>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</si>
  <si>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</si>
  <si>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</si>
  <si>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</si>
  <si>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</si>
  <si>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</si>
  <si>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</si>
  <si>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</si>
  <si>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</si>
  <si>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</si>
  <si>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</si>
  <si>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</si>
  <si>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</si>
  <si>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</si>
  <si>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</si>
  <si>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</si>
  <si>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</si>
  <si>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</si>
  <si>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</si>
  <si>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</si>
  <si>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</si>
  <si>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</si>
  <si>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</si>
  <si>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</si>
  <si>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</si>
  <si>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</si>
  <si>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</si>
  <si>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</si>
  <si>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</si>
  <si>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</si>
  <si>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</si>
  <si>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</si>
  <si>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</si>
  <si>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</si>
  <si>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</si>
  <si>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</si>
  <si>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</si>
  <si>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</si>
  <si>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</si>
  <si>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</si>
  <si>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</si>
  <si>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</si>
  <si>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</si>
  <si>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</si>
  <si>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</si>
  <si>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</si>
  <si>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</si>
  <si>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</si>
  <si>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</si>
  <si>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</si>
  <si>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</si>
  <si>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</si>
  <si>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</si>
  <si>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</si>
  <si>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</si>
  <si>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</si>
  <si>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</si>
  <si>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</si>
  <si>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</si>
  <si>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</si>
  <si>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</si>
  <si>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</si>
  <si>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</si>
  <si>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</si>
  <si>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</si>
  <si>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</si>
  <si>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</si>
  <si>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</si>
  <si>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</si>
  <si>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</si>
  <si>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</si>
  <si>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</si>
  <si>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</si>
  <si>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</si>
  <si>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</si>
  <si>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</si>
  <si>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</si>
  <si>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</si>
  <si>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</si>
  <si>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</si>
  <si>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</si>
  <si>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</si>
  <si>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</si>
  <si>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</si>
  <si>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</si>
  <si>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</si>
  <si>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</si>
  <si>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</si>
  <si>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</si>
  <si>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</si>
  <si>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</si>
  <si>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</si>
  <si>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</si>
  <si>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</si>
  <si>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</si>
  <si>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</si>
  <si>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</si>
  <si>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</si>
  <si>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</si>
  <si>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</si>
  <si>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</si>
  <si>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</si>
  <si>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</si>
  <si>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</si>
  <si>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</si>
  <si>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</si>
  <si>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</si>
  <si>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</si>
  <si>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</si>
  <si>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</si>
  <si>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</si>
  <si>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</si>
  <si>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</si>
  <si>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</si>
  <si>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</si>
  <si>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</si>
  <si>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</si>
  <si>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</si>
  <si>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</si>
  <si>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</si>
  <si>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</si>
  <si>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</si>
  <si>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</si>
  <si>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</si>
  <si>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</si>
  <si>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</si>
  <si>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</si>
  <si>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</si>
  <si>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</si>
  <si>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</si>
  <si>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</si>
  <si>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</si>
  <si>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</si>
  <si>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</si>
  <si>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</si>
  <si>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</si>
  <si>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</si>
  <si>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</si>
  <si>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</si>
  <si>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</si>
  <si>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</si>
  <si>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</si>
  <si>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</si>
  <si>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</si>
  <si>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</si>
  <si>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</si>
  <si>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</si>
  <si>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</si>
  <si>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</si>
  <si>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</si>
  <si>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</si>
  <si>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</si>
  <si>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</si>
  <si>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</si>
  <si>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</si>
  <si>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</si>
  <si>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</si>
  <si>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</si>
  <si>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</si>
  <si>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</si>
  <si>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</si>
  <si>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</si>
  <si>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</si>
  <si>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</si>
  <si>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</si>
  <si>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</si>
  <si>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</si>
  <si>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</si>
  <si>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</si>
  <si>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</si>
  <si>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</si>
  <si>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</si>
  <si>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</si>
  <si>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</si>
  <si>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</si>
  <si>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</si>
  <si>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</si>
  <si>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</si>
  <si>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</si>
  <si>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</si>
  <si>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</si>
  <si>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</si>
  <si>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</si>
  <si>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</si>
  <si>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</si>
  <si>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</si>
  <si>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</si>
  <si>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</si>
  <si>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</si>
  <si>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</si>
  <si>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</si>
  <si>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</si>
  <si>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</si>
  <si>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</si>
  <si>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</si>
  <si>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</si>
  <si>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</si>
  <si>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</si>
  <si>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</si>
  <si>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</si>
  <si>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</si>
  <si>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</si>
  <si>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</si>
  <si>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</si>
  <si>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</si>
  <si>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</si>
  <si>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</si>
  <si>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</si>
  <si>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</si>
  <si>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</si>
  <si>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</si>
  <si>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</si>
  <si>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</si>
  <si>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</si>
  <si>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</si>
  <si>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</si>
  <si>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</si>
  <si>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</si>
  <si>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</si>
  <si>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</si>
  <si>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</si>
  <si>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</si>
  <si>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</si>
  <si>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</si>
  <si>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</si>
  <si>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</si>
  <si>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</si>
  <si>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</si>
  <si>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</si>
  <si>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</si>
  <si>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</si>
  <si>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</si>
  <si>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</si>
  <si>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</si>
  <si>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</si>
  <si>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</si>
  <si>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</si>
  <si>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</si>
  <si>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</si>
  <si>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</si>
  <si>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</si>
  <si>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</si>
  <si>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</si>
  <si>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</si>
  <si>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</si>
  <si>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</si>
  <si>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</si>
  <si>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</si>
  <si>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</si>
  <si>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</si>
  <si>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</si>
  <si>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</si>
  <si>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</si>
  <si>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</si>
  <si>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</si>
  <si>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</si>
  <si>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</si>
  <si>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</si>
  <si>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</si>
  <si>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</si>
  <si>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</si>
  <si>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</si>
  <si>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</si>
  <si>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</si>
  <si>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</si>
  <si>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</si>
  <si>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</si>
  <si>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</si>
  <si>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</si>
  <si>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</si>
  <si>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</si>
  <si>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</si>
  <si>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</si>
  <si>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</si>
  <si>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</si>
  <si>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</si>
  <si>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</si>
  <si>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</si>
  <si>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</si>
  <si>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</si>
  <si>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</si>
  <si>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</si>
  <si>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</si>
  <si>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</si>
  <si>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</si>
  <si>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</si>
  <si>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</si>
  <si>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</si>
  <si>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</si>
  <si>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</si>
  <si>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</si>
  <si>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</si>
  <si>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</si>
  <si>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</si>
  <si>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</si>
  <si>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</si>
  <si>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</si>
  <si>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</si>
  <si>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</si>
  <si>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</si>
  <si>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</si>
  <si>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</si>
  <si>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</si>
  <si>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</si>
  <si>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</si>
  <si>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</si>
  <si>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</si>
  <si>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</si>
  <si>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</si>
  <si>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</si>
  <si>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</si>
  <si>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</si>
  <si>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</si>
  <si>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</si>
  <si>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</si>
  <si>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</si>
  <si>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</si>
  <si>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</si>
  <si>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</si>
  <si>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</si>
  <si>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</si>
  <si>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</si>
  <si>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</si>
  <si>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</si>
  <si>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</si>
  <si>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</si>
  <si>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</si>
  <si>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</si>
  <si>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</si>
  <si>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</si>
  <si>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</si>
  <si>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</si>
  <si>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</si>
  <si>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</si>
  <si>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</si>
  <si>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</si>
  <si>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</si>
  <si>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</si>
  <si>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</si>
  <si>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</si>
  <si>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</si>
  <si>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</si>
  <si>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</si>
  <si>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</si>
  <si>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</si>
  <si>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</si>
  <si>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</si>
  <si>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</si>
  <si>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</si>
  <si>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</si>
  <si>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</si>
  <si>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</si>
  <si>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</si>
  <si>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</si>
  <si>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</si>
  <si>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</si>
  <si>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</si>
  <si>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</si>
  <si>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</si>
  <si>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</si>
  <si>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</si>
  <si>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</si>
  <si>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</si>
  <si>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</si>
  <si>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</si>
  <si>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</si>
  <si>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</si>
  <si>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</si>
  <si>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</si>
  <si>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</si>
  <si>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</si>
  <si>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</si>
  <si>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</si>
  <si>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</si>
  <si>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</si>
  <si>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</si>
  <si>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</si>
  <si>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</si>
  <si>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</si>
  <si>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</si>
  <si>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</si>
  <si>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</si>
  <si>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</si>
  <si>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</si>
  <si>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</si>
  <si>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</si>
  <si>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</si>
  <si>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</si>
  <si>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</si>
  <si>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</si>
  <si>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</si>
  <si>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</si>
  <si>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</si>
  <si>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</si>
  <si>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</si>
  <si>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</si>
  <si>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</si>
  <si>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</si>
  <si>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</si>
  <si>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</si>
  <si>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</si>
  <si>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</si>
  <si>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</si>
  <si>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</si>
  <si>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</si>
  <si>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</si>
  <si>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</si>
  <si>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</si>
  <si>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</si>
  <si>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</si>
  <si>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</si>
  <si>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</si>
  <si>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</si>
  <si>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</si>
  <si>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</si>
  <si>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</si>
  <si>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</si>
  <si>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</si>
  <si>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</si>
  <si>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</si>
  <si>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</si>
  <si>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</si>
  <si>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</si>
  <si>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</si>
  <si>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</si>
  <si>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</si>
  <si>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</si>
  <si>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</si>
  <si>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</si>
  <si>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</si>
  <si>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</si>
  <si>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</si>
  <si>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</si>
  <si>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</si>
  <si>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</si>
  <si>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</si>
  <si>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</si>
  <si>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</si>
  <si>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</si>
  <si>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</si>
  <si>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</si>
  <si>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</si>
  <si>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</si>
  <si>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</si>
  <si>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</si>
  <si>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</si>
  <si>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</si>
  <si>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</si>
  <si>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</si>
  <si>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</si>
  <si>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</si>
  <si>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</si>
  <si>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</si>
  <si>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</si>
  <si>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</si>
  <si>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</si>
  <si>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</si>
  <si>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</si>
  <si>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</si>
  <si>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</si>
  <si>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</si>
  <si>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</si>
  <si>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</si>
  <si>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</si>
  <si>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</si>
  <si>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</si>
  <si>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</si>
  <si>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</si>
  <si>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</si>
  <si>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</si>
  <si>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</si>
  <si>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</si>
  <si>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</si>
  <si>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</si>
  <si>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</si>
  <si>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</si>
  <si>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</si>
  <si>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</si>
  <si>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</si>
  <si>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</si>
  <si>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</si>
  <si>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</si>
  <si>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</si>
  <si>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</si>
  <si>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</si>
  <si>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</si>
  <si>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</si>
  <si>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</si>
  <si>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</si>
  <si>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</si>
  <si>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</si>
  <si>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</si>
  <si>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</si>
  <si>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</si>
  <si>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</si>
  <si>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</si>
  <si>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</si>
  <si>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</si>
  <si>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</si>
  <si>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</si>
  <si>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</si>
  <si>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</si>
  <si>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</si>
  <si>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</si>
  <si>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</si>
  <si>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</si>
  <si>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</si>
  <si>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</si>
  <si>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</si>
  <si>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</si>
  <si>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</si>
  <si>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</si>
  <si>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</si>
  <si>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</si>
  <si>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</si>
  <si>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</si>
  <si>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</si>
  <si>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</si>
  <si>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</si>
  <si>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</si>
  <si>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</si>
  <si>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</si>
  <si>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</si>
  <si>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</si>
  <si>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</si>
  <si>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</si>
  <si>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</si>
  <si>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</si>
  <si>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</si>
  <si>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</si>
  <si>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</si>
  <si>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</si>
  <si>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</si>
  <si>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</si>
  <si>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</si>
  <si>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</si>
  <si>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</si>
  <si>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</si>
  <si>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</si>
  <si>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</si>
  <si>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</si>
  <si>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</si>
  <si>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</si>
  <si>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</si>
  <si>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</si>
  <si>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</si>
  <si>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</si>
  <si>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</si>
  <si>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</si>
  <si>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</si>
  <si>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</si>
  <si>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</si>
  <si>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</si>
  <si>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</si>
  <si>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</si>
  <si>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</si>
  <si>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</si>
  <si>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</si>
  <si>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</si>
  <si>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</si>
  <si>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</si>
  <si>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</si>
  <si>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</si>
  <si>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</si>
  <si>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</si>
  <si>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</si>
  <si>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</si>
  <si>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</si>
  <si>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</si>
  <si>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</si>
  <si>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</si>
  <si>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</si>
  <si>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</si>
  <si>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</si>
  <si>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</si>
  <si>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</si>
  <si>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</si>
  <si>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</si>
  <si>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</si>
  <si>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</si>
  <si>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</si>
  <si>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</si>
  <si>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</si>
  <si>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</si>
  <si>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</si>
  <si>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</si>
  <si>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</si>
  <si>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</si>
  <si>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</si>
  <si>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</si>
  <si>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</si>
  <si>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</si>
  <si>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</si>
  <si>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</si>
  <si>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</si>
  <si>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</si>
  <si>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</si>
  <si>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</si>
  <si>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</si>
  <si>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</si>
  <si>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</si>
  <si>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</si>
  <si>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</si>
  <si>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</si>
  <si>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</si>
  <si>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</si>
  <si>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</si>
  <si>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</si>
  <si>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</si>
  <si>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</si>
  <si>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</si>
  <si>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</si>
  <si>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</si>
  <si>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</si>
  <si>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</si>
  <si>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</si>
  <si>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</si>
  <si>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</si>
  <si>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</si>
  <si>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</si>
  <si>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</si>
  <si>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</si>
  <si>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</si>
  <si>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</si>
  <si>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</si>
  <si>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</si>
  <si>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</si>
  <si>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</si>
  <si>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</si>
  <si>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</si>
  <si>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</si>
  <si>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</si>
  <si>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</si>
  <si>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</si>
  <si>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</si>
  <si>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</si>
  <si>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</si>
  <si>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</si>
  <si>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</si>
  <si>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</si>
  <si>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</si>
  <si>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</si>
  <si>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</si>
  <si>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</si>
  <si>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</si>
  <si>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</si>
  <si>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</si>
  <si>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</si>
  <si>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</si>
  <si>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</si>
  <si>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</si>
  <si>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</si>
  <si>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</si>
  <si>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</si>
  <si>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</si>
  <si>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</si>
  <si>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</si>
  <si>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</si>
  <si>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</si>
  <si>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</si>
  <si>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</si>
  <si>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</si>
  <si>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</si>
  <si>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</si>
  <si>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</si>
  <si>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</si>
  <si>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</si>
  <si>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</si>
  <si>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</si>
  <si>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</si>
  <si>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</si>
  <si>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</si>
  <si>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</si>
  <si>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</si>
  <si>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</si>
  <si>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</si>
  <si>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</si>
  <si>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</si>
  <si>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</si>
  <si>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</si>
  <si>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</si>
  <si>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</si>
  <si>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</si>
  <si>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</si>
  <si>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</si>
  <si>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</si>
  <si>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</si>
  <si>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</si>
  <si>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</si>
  <si>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</si>
  <si>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</si>
  <si>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</si>
  <si>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</si>
  <si>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</si>
  <si>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</si>
  <si>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</si>
  <si>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</si>
  <si>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</si>
  <si>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</si>
  <si>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</si>
  <si>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</si>
  <si>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</si>
  <si>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</si>
  <si>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</si>
  <si>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</si>
  <si>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</si>
  <si>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</si>
  <si>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</si>
  <si>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</si>
  <si>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</si>
  <si>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</si>
  <si>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</si>
  <si>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</si>
  <si>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</si>
  <si>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</si>
  <si>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</si>
  <si>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</si>
  <si>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</si>
  <si>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</si>
  <si>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</si>
  <si>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</si>
  <si>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</si>
  <si>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</si>
  <si>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</si>
  <si>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</si>
  <si>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</si>
  <si>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</si>
  <si>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</si>
  <si>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</si>
  <si>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</si>
  <si>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</si>
  <si>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</si>
  <si>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</si>
  <si>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</si>
  <si>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</si>
  <si>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</si>
  <si>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</si>
  <si>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</si>
  <si>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</si>
  <si>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</si>
  <si>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</si>
  <si>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</si>
  <si>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</si>
  <si>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</si>
  <si>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</si>
  <si>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</si>
  <si>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</si>
  <si>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</si>
  <si>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</si>
  <si>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</si>
  <si>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</si>
  <si>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</si>
  <si>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</si>
  <si>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</si>
  <si>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</si>
  <si>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</si>
  <si>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</si>
  <si>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</si>
  <si>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</si>
  <si>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</si>
  <si>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</si>
  <si>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</si>
  <si>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</si>
  <si>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</si>
  <si>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</si>
  <si>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</si>
  <si>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</si>
  <si>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</si>
  <si>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</si>
  <si>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</si>
  <si>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</si>
  <si>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</si>
  <si>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</si>
  <si>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</si>
  <si>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</si>
  <si>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</si>
  <si>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</si>
  <si>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</si>
  <si>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</si>
  <si>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</si>
  <si>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</si>
  <si>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</si>
  <si>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</si>
  <si>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</si>
  <si>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</si>
  <si>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</si>
  <si>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</si>
  <si>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</si>
  <si>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</si>
  <si>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</si>
  <si>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</si>
  <si>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</si>
  <si>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</si>
  <si>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</si>
  <si>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</si>
  <si>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</si>
  <si>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</si>
  <si>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</si>
  <si>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</si>
  <si>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</si>
  <si>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</si>
  <si>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</si>
  <si>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</si>
  <si>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</si>
  <si>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</si>
  <si>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</si>
  <si>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</si>
  <si>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</si>
  <si>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</si>
  <si>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</si>
  <si>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</si>
  <si>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</si>
  <si>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</si>
  <si>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</si>
  <si>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</si>
  <si>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</si>
  <si>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</si>
  <si>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</si>
  <si>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</si>
  <si>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</si>
  <si>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</si>
  <si>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</si>
  <si>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</si>
  <si>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</si>
  <si>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</si>
  <si>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</si>
  <si>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</si>
  <si>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</si>
  <si>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</si>
  <si>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</si>
  <si>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</si>
  <si>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</si>
  <si>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</si>
  <si>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</si>
  <si>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</si>
  <si>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</si>
  <si>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</si>
  <si>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</si>
  <si>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</si>
  <si>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</si>
  <si>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</si>
  <si>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</si>
  <si>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</si>
  <si>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</si>
  <si>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</si>
  <si>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</si>
  <si>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</si>
  <si>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</si>
  <si>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</si>
  <si>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</si>
  <si>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</si>
  <si>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</si>
  <si>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</si>
  <si>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</si>
  <si>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</si>
  <si>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</si>
  <si>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</si>
  <si>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</si>
  <si>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</si>
  <si>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</si>
  <si>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</si>
  <si>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</si>
  <si>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</si>
  <si>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</si>
  <si>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</si>
  <si>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</si>
  <si>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</si>
  <si>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</si>
  <si>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</si>
  <si>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</si>
  <si>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</si>
  <si>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</si>
  <si>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</si>
  <si>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</si>
  <si>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</si>
  <si>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</si>
  <si>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</si>
  <si>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</si>
  <si>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</si>
  <si>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</si>
  <si>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</si>
  <si>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</si>
  <si>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</si>
  <si>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</si>
  <si>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</si>
  <si>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</si>
  <si>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</si>
  <si>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</si>
  <si>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</si>
  <si>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</si>
  <si>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</si>
  <si>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</si>
  <si>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</si>
  <si>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</si>
  <si>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</si>
  <si>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</si>
  <si>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</si>
  <si>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</si>
  <si>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</si>
  <si>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</si>
  <si>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</si>
  <si>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</si>
  <si>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</si>
  <si>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</si>
  <si>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</si>
  <si>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</si>
  <si>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</si>
  <si>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</si>
  <si>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</si>
  <si>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</si>
  <si>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</si>
  <si>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</si>
  <si>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</si>
  <si>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</si>
  <si>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</si>
  <si>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</si>
  <si>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</si>
  <si>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</si>
  <si>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</si>
  <si>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</si>
  <si>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</si>
  <si>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</si>
  <si>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</si>
  <si>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</si>
  <si>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</si>
  <si>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</si>
  <si>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</si>
  <si>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</si>
  <si>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</si>
  <si>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</si>
  <si>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</si>
  <si>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</si>
  <si>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</si>
  <si>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</si>
  <si>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</si>
  <si>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</si>
  <si>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</si>
  <si>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</si>
  <si>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</si>
  <si>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</si>
  <si>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</si>
  <si>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</si>
  <si>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</si>
  <si>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</si>
  <si>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</si>
  <si>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</si>
  <si>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</si>
  <si>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</si>
  <si>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</si>
  <si>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</si>
  <si>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</si>
  <si>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</si>
  <si>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</si>
  <si>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</si>
  <si>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</si>
  <si>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</si>
  <si>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</si>
  <si>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</si>
  <si>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</si>
  <si>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</si>
  <si>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</si>
  <si>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</si>
  <si>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</si>
  <si>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</si>
  <si>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</si>
  <si>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</si>
  <si>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</si>
  <si>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</si>
  <si>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</si>
  <si>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</si>
  <si>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</si>
  <si>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</si>
  <si>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</si>
  <si>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</si>
  <si>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</si>
  <si>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</si>
  <si>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</si>
  <si>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</si>
  <si>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</si>
  <si>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</si>
  <si>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</si>
  <si>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</si>
  <si>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</si>
  <si>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</si>
  <si>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</si>
  <si>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</si>
  <si>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</si>
  <si>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</si>
  <si>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</si>
  <si>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</si>
  <si>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</si>
  <si>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</si>
  <si>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</si>
  <si>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</si>
  <si>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</si>
  <si>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</si>
  <si>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</si>
  <si>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</si>
  <si>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</si>
  <si>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</si>
  <si>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</si>
  <si>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</si>
  <si>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</si>
  <si>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</si>
  <si>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</si>
  <si>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</si>
  <si>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</si>
  <si>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</si>
  <si>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</si>
  <si>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</si>
  <si>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</si>
  <si>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</si>
  <si>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</si>
  <si>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</si>
  <si>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</si>
  <si>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</si>
  <si>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</si>
  <si>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</si>
  <si>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</si>
  <si>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</si>
  <si>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</si>
  <si>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</si>
  <si>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</si>
  <si>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</si>
  <si>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</si>
  <si>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</si>
  <si>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</si>
  <si>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</si>
  <si>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</si>
  <si>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</si>
  <si>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</si>
  <si>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</si>
  <si>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</si>
  <si>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</si>
  <si>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</si>
  <si>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</si>
  <si>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</si>
  <si>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</si>
  <si>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</si>
  <si>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</si>
  <si>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</si>
  <si>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</si>
  <si>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</si>
  <si>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</si>
  <si>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</si>
  <si>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</si>
  <si>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</si>
  <si>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</si>
  <si>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</si>
  <si>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</si>
  <si>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</si>
  <si>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</si>
  <si>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</si>
  <si>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</si>
  <si>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</si>
  <si>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</si>
  <si>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</si>
  <si>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</si>
  <si>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</si>
  <si>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</si>
  <si>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</si>
  <si>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</si>
  <si>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</si>
  <si>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</si>
  <si>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</si>
  <si>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</si>
  <si>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</si>
  <si>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</si>
  <si>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</si>
  <si>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</si>
  <si>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</si>
  <si>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</si>
  <si>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</si>
  <si>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</si>
  <si>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</si>
  <si>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</si>
  <si>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</si>
  <si>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</si>
  <si>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</si>
  <si>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</si>
  <si>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</si>
  <si>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</si>
  <si>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</si>
  <si>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</si>
  <si>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</si>
  <si>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</si>
  <si>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</si>
  <si>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</si>
  <si>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</si>
  <si>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</si>
  <si>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</si>
  <si>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</si>
  <si>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</si>
  <si>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</si>
  <si>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</si>
  <si>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</si>
  <si>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</si>
  <si>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</si>
  <si>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</si>
  <si>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</si>
  <si>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</si>
  <si>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</si>
  <si>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</si>
  <si>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</si>
  <si>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</si>
  <si>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</si>
  <si>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</si>
  <si>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</si>
  <si>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</si>
  <si>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</si>
  <si>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</si>
  <si>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</si>
  <si>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</si>
  <si>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</si>
  <si>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</si>
  <si>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</si>
  <si>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</si>
  <si>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</si>
  <si>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</si>
  <si>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</si>
  <si>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</si>
  <si>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</si>
  <si>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</si>
  <si>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</si>
  <si>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</si>
  <si>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</si>
  <si>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</si>
  <si>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</si>
  <si>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</si>
  <si>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</si>
  <si>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</si>
  <si>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</si>
  <si>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</si>
  <si>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</si>
  <si>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</si>
  <si>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</si>
  <si>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</si>
  <si>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</si>
  <si>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</si>
  <si>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</si>
  <si>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</si>
  <si>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</si>
  <si>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</si>
  <si>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</si>
  <si>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</si>
  <si>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</si>
  <si>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</si>
  <si>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</si>
  <si>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</si>
  <si>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</si>
  <si>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</si>
  <si>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</si>
  <si>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</si>
  <si>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</si>
  <si>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</si>
  <si>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</si>
  <si>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</si>
  <si>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</si>
  <si>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</si>
  <si>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</si>
  <si>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</si>
  <si>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</si>
  <si>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</si>
  <si>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</si>
  <si>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</si>
  <si>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</si>
  <si>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</si>
  <si>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</si>
  <si>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</si>
  <si>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</si>
  <si>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</si>
  <si>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</si>
  <si>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</si>
  <si>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</si>
  <si>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</si>
  <si>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</si>
  <si>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</si>
  <si>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</si>
  <si>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</si>
  <si>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</si>
  <si>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</si>
  <si>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</si>
  <si>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</si>
  <si>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</si>
  <si>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</si>
  <si>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</si>
  <si>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</si>
  <si>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</si>
  <si>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</si>
  <si>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</si>
  <si>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</si>
  <si>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</si>
  <si>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</si>
  <si>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</si>
  <si>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</si>
  <si>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</si>
  <si>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</si>
  <si>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</si>
  <si>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</si>
  <si>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</si>
  <si>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</si>
  <si>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</si>
  <si>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</si>
  <si>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</si>
  <si>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</si>
  <si>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</si>
  <si>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</si>
  <si>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</si>
  <si>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</si>
  <si>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</si>
  <si>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</si>
  <si>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</si>
  <si>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</si>
  <si>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</si>
  <si>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</si>
  <si>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</si>
  <si>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</si>
  <si>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</si>
  <si>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</si>
  <si>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</si>
  <si>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</si>
  <si>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</si>
  <si>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</si>
  <si>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</si>
  <si>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</si>
  <si>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</si>
  <si>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</si>
  <si>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</si>
  <si>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</si>
  <si>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</si>
  <si>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</si>
  <si>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</si>
  <si>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</si>
  <si>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</si>
  <si>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</si>
  <si>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</si>
  <si>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</si>
  <si>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</si>
  <si>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</si>
  <si>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</si>
  <si>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</si>
  <si>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</si>
  <si>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</si>
  <si>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</si>
  <si>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</si>
  <si>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</si>
  <si>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</si>
  <si>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</si>
  <si>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</si>
  <si>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</si>
  <si>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</si>
  <si>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</si>
  <si>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</si>
  <si>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</si>
  <si>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</si>
  <si>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</si>
  <si>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</si>
  <si>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</si>
  <si>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</si>
  <si>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</si>
  <si>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</si>
  <si>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</si>
  <si>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</si>
  <si>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</si>
  <si>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</si>
  <si>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</si>
  <si>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</si>
  <si>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</si>
  <si>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</si>
  <si>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</si>
  <si>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</si>
  <si>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</si>
  <si>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</si>
  <si>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</si>
  <si>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</si>
  <si>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</si>
  <si>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</si>
  <si>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</si>
  <si>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</si>
  <si>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</si>
  <si>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</si>
  <si>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</si>
  <si>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</si>
  <si>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</si>
  <si>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</si>
  <si>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</si>
  <si>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</si>
  <si>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</si>
  <si>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</si>
  <si>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</si>
  <si>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</si>
  <si>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</si>
  <si>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</si>
  <si>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</si>
  <si>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</si>
  <si>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</si>
  <si>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</si>
  <si>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</si>
  <si>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</si>
  <si>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</si>
  <si>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</si>
  <si>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</si>
  <si>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</si>
  <si>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</si>
  <si>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</si>
  <si>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</si>
  <si>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</si>
  <si>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</si>
  <si>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</si>
  <si>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</si>
  <si>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</si>
  <si>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</si>
  <si>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</si>
  <si>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</si>
  <si>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</si>
  <si>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</si>
  <si>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</si>
  <si>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</si>
  <si>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</si>
  <si>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</si>
  <si>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</si>
  <si>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</si>
  <si>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</si>
  <si>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</si>
  <si>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</si>
  <si>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</si>
  <si>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</si>
  <si>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</si>
  <si>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</si>
  <si>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</si>
  <si>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</si>
  <si>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</si>
  <si>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</si>
  <si>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</si>
  <si>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</si>
  <si>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</si>
  <si>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</si>
  <si>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</si>
  <si>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</si>
  <si>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</si>
  <si>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</si>
  <si>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</si>
  <si>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</si>
  <si>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</si>
  <si>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</si>
  <si>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</si>
  <si>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</si>
  <si>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</si>
  <si>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</si>
  <si>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</si>
  <si>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</si>
  <si>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</si>
  <si>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</si>
  <si>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</si>
  <si>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</si>
  <si>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</si>
  <si>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</si>
  <si>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</si>
  <si>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</si>
  <si>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</si>
  <si>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</si>
  <si>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</si>
  <si>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</si>
  <si>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</si>
  <si>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</si>
  <si>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</si>
  <si>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</si>
  <si>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</si>
  <si>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</si>
  <si>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</si>
  <si>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</si>
  <si>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</si>
  <si>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</si>
  <si>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</si>
  <si>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</si>
  <si>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</si>
  <si>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</si>
  <si>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</si>
  <si>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</si>
  <si>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</si>
  <si>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</si>
  <si>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</si>
  <si>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</si>
  <si>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</si>
  <si>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</si>
  <si>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</si>
  <si>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</si>
  <si>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</si>
  <si>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</si>
  <si>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</si>
  <si>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</si>
  <si>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</si>
  <si>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</si>
  <si>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</si>
  <si>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</si>
  <si>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</si>
  <si>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</si>
  <si>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</si>
  <si>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</si>
  <si>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</si>
  <si>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</si>
  <si>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</si>
  <si>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</si>
  <si>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</si>
  <si>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</si>
  <si>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</si>
  <si>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</si>
  <si>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</si>
  <si>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</si>
  <si>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</si>
  <si>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</si>
  <si>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</si>
  <si>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</si>
  <si>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</si>
  <si>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</si>
  <si>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</si>
  <si>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</si>
  <si>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</si>
  <si>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</si>
  <si>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</si>
  <si>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</si>
  <si>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</si>
  <si>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</si>
  <si>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</si>
  <si>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</si>
  <si>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</si>
  <si>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</si>
  <si>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</si>
  <si>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</si>
  <si>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</si>
  <si>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</si>
  <si>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</si>
  <si>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</si>
  <si>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</si>
  <si>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</si>
  <si>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</si>
  <si>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</si>
  <si>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</si>
  <si>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</si>
  <si>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</si>
  <si>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</si>
  <si>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</si>
  <si>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</si>
  <si>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</si>
  <si>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</si>
  <si>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</si>
  <si>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</si>
  <si>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</si>
  <si>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</si>
  <si>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</si>
  <si>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</si>
  <si>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</si>
  <si>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</si>
  <si>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</si>
  <si>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</si>
  <si>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</si>
  <si>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</si>
  <si>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</si>
  <si>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</si>
  <si>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</si>
  <si>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</si>
  <si>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</si>
  <si>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</si>
  <si>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</si>
  <si>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</si>
  <si>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</si>
  <si>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</si>
  <si>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</si>
  <si>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</si>
  <si>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</si>
  <si>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</si>
  <si>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</si>
  <si>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</si>
  <si>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</si>
  <si>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</si>
  <si>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</si>
  <si>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</si>
  <si>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</si>
  <si>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</si>
  <si>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</si>
  <si>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</si>
  <si>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</si>
  <si>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</si>
  <si>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</si>
  <si>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</si>
  <si>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</si>
  <si>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</si>
  <si>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</si>
  <si>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</si>
  <si>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</si>
  <si>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</si>
  <si>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</si>
  <si>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</si>
  <si>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</si>
  <si>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</si>
  <si>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</si>
  <si>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</si>
  <si>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</si>
  <si>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</si>
  <si>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</si>
  <si>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</si>
  <si>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</si>
  <si>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</si>
  <si>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</si>
  <si>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</si>
  <si>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</si>
  <si>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</si>
  <si>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</si>
  <si>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</si>
  <si>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</si>
  <si>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</si>
  <si>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</si>
  <si>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</si>
  <si>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</si>
  <si>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</si>
  <si>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</si>
  <si>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</si>
  <si>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</si>
  <si>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</si>
  <si>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</si>
  <si>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</si>
  <si>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</si>
  <si>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</si>
  <si>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</si>
  <si>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</si>
  <si>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</si>
  <si>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</si>
  <si>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</si>
  <si>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</si>
  <si>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</si>
  <si>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</si>
  <si>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</si>
  <si>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</si>
  <si>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</si>
  <si>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</si>
  <si>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</si>
  <si>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</si>
  <si>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</si>
  <si>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</si>
  <si>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</si>
  <si>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</si>
  <si>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</si>
  <si>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</si>
  <si>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</si>
  <si>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</si>
  <si>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</si>
  <si>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</si>
  <si>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</si>
  <si>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</si>
  <si>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</si>
  <si>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</si>
  <si>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</si>
  <si>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</si>
  <si>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</si>
  <si>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</si>
  <si>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</si>
  <si>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</si>
  <si>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</si>
  <si>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</si>
  <si>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</si>
  <si>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</si>
  <si>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</si>
  <si>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</si>
  <si>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</si>
  <si>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</si>
  <si>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</si>
  <si>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</si>
  <si>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</si>
  <si>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</si>
  <si>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</si>
  <si>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</si>
  <si>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</si>
  <si>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</si>
  <si>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</si>
  <si>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</si>
  <si>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</si>
  <si>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</si>
  <si>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</si>
  <si>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</si>
  <si>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</si>
  <si>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</si>
  <si>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</si>
  <si>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</si>
  <si>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</si>
  <si>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</si>
  <si>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</si>
  <si>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</si>
  <si>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</si>
  <si>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</si>
  <si>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</si>
  <si>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</si>
  <si>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</si>
  <si>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</si>
  <si>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</si>
  <si>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</si>
  <si>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</si>
  <si>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</si>
  <si>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</si>
  <si>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</si>
  <si>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</si>
  <si>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</si>
  <si>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</si>
  <si>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</si>
  <si>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</si>
  <si>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</si>
  <si>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</si>
  <si>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</si>
  <si>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</si>
  <si>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</si>
  <si>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</si>
  <si>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</si>
  <si>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</si>
  <si>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</si>
  <si>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</si>
  <si>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</si>
  <si>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</si>
  <si>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</si>
  <si>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</si>
  <si>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</si>
  <si>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</si>
  <si>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</si>
  <si>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</si>
  <si>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</si>
  <si>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</si>
  <si>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</si>
  <si>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</si>
  <si>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</si>
  <si>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</si>
  <si>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</si>
  <si>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</si>
  <si>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</si>
  <si>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</si>
  <si>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</si>
  <si>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</si>
  <si>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</si>
  <si>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</si>
  <si>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</si>
  <si>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</si>
  <si>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</si>
  <si>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</si>
  <si>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</si>
  <si>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</si>
  <si>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</si>
  <si>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</si>
  <si>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</si>
  <si>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</si>
  <si>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</si>
  <si>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</si>
  <si>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</si>
  <si>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</si>
  <si>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</si>
  <si>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</si>
  <si>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</si>
  <si>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</si>
  <si>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</si>
  <si>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</si>
  <si>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</si>
  <si>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</si>
  <si>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</si>
  <si>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</si>
  <si>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</si>
  <si>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</si>
  <si>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</si>
  <si>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</si>
  <si>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</si>
  <si>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</si>
  <si>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</si>
  <si>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</si>
  <si>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</si>
  <si>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</si>
  <si>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</si>
  <si>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</si>
  <si>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</si>
  <si>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</si>
  <si>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</si>
  <si>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</si>
  <si>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</si>
  <si>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</si>
  <si>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</si>
  <si>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</si>
  <si>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</si>
  <si>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</si>
  <si>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</si>
  <si>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</si>
  <si>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</si>
  <si>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</si>
  <si>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</si>
  <si>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</si>
  <si>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</si>
  <si>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</si>
  <si>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</si>
  <si>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</si>
  <si>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</si>
  <si>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</si>
  <si>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</si>
  <si>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</si>
  <si>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</si>
  <si>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</si>
  <si>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</si>
  <si>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</si>
  <si>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</si>
  <si>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</si>
  <si>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</si>
  <si>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</si>
  <si>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</si>
  <si>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</si>
  <si>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</si>
  <si>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</si>
  <si>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</si>
  <si>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</si>
  <si>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</si>
  <si>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</si>
  <si>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</si>
  <si>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</si>
  <si>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</si>
  <si>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</si>
  <si>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</si>
  <si>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</si>
  <si>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</si>
  <si>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</si>
  <si>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</si>
  <si>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</si>
  <si>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</si>
  <si>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</si>
  <si>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</si>
  <si>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</si>
  <si>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</si>
  <si>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</si>
  <si>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</si>
  <si>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</si>
  <si>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</si>
  <si>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</si>
  <si>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</si>
  <si>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</si>
  <si>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</si>
  <si>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</si>
  <si>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</si>
  <si>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</si>
  <si>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</si>
  <si>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</si>
  <si>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</si>
  <si>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</si>
  <si>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</si>
  <si>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</si>
  <si>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</si>
  <si>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</si>
  <si>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</si>
  <si>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</si>
  <si>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</si>
  <si>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</si>
  <si>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</si>
  <si>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</si>
  <si>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</si>
  <si>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</si>
  <si>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</si>
  <si>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</si>
  <si>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</si>
  <si>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</si>
  <si>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</si>
  <si>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</si>
  <si>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</si>
  <si>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</si>
  <si>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</si>
  <si>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</si>
  <si>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</si>
  <si>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</si>
  <si>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</si>
  <si>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</si>
  <si>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</si>
  <si>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</si>
  <si>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</si>
  <si>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</si>
  <si>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</si>
  <si>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</si>
  <si>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</si>
  <si>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</si>
  <si>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</si>
  <si>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</si>
  <si>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</si>
  <si>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</si>
  <si>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</si>
  <si>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</si>
  <si>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</si>
  <si>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</si>
  <si>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</si>
  <si>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</si>
  <si>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</si>
  <si>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</si>
  <si>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</si>
  <si>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</si>
  <si>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</si>
  <si>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</si>
  <si>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</si>
  <si>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</si>
  <si>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</si>
  <si>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</si>
  <si>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</si>
  <si>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</si>
  <si>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</si>
  <si>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</si>
  <si>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</si>
  <si>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</si>
  <si>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</si>
  <si>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</si>
  <si>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</si>
  <si>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</si>
  <si>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</si>
  <si>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</si>
  <si>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</si>
  <si>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</si>
  <si>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</si>
  <si>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</si>
  <si>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</si>
  <si>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</si>
  <si>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</si>
  <si>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</si>
  <si>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</si>
  <si>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</si>
  <si>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</si>
  <si>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</si>
  <si>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</si>
  <si>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</si>
  <si>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</si>
  <si>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</si>
  <si>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</si>
  <si>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</si>
  <si>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</si>
  <si>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</si>
  <si>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</si>
  <si>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</si>
  <si>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</si>
  <si>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</si>
  <si>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</si>
  <si>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</si>
  <si>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</si>
  <si>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</si>
  <si>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</si>
  <si>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</si>
  <si>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</si>
  <si>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</si>
  <si>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</si>
  <si>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</si>
  <si>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</si>
  <si>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</si>
  <si>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</si>
  <si>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</si>
  <si>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</si>
  <si>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</si>
  <si>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</si>
  <si>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</si>
  <si>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</si>
  <si>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</si>
  <si>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</si>
  <si>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</si>
  <si>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</si>
  <si>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</si>
  <si>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</si>
  <si>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</si>
  <si>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</si>
  <si>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</si>
  <si>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</si>
  <si>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</si>
  <si>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</si>
  <si>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</si>
  <si>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</si>
  <si>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</si>
  <si>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</si>
  <si>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</si>
  <si>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</si>
  <si>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</si>
  <si>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</si>
  <si>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</si>
  <si>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</si>
  <si>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</si>
  <si>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</si>
  <si>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</si>
  <si>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</si>
  <si>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</si>
  <si>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</si>
  <si>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</si>
  <si>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</si>
  <si>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</si>
  <si>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</si>
  <si>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</si>
  <si>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</si>
  <si>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</si>
  <si>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</si>
  <si>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</si>
  <si>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</si>
  <si>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</si>
  <si>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</si>
  <si>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</si>
  <si>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</si>
  <si>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</si>
  <si>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</si>
  <si>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</si>
  <si>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</si>
  <si>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</si>
  <si>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</si>
  <si>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</si>
  <si>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</si>
  <si>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</si>
  <si>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</si>
  <si>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</si>
  <si>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</si>
  <si>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</si>
  <si>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</si>
  <si>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</si>
  <si>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</si>
  <si>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</si>
  <si>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</si>
  <si>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</si>
  <si>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</si>
  <si>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</si>
  <si>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</si>
  <si>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</si>
  <si>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</si>
  <si>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</si>
  <si>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</si>
  <si>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</si>
  <si>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</si>
  <si>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</si>
  <si>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</si>
  <si>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</si>
  <si>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</si>
  <si>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</si>
  <si>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</si>
  <si>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</si>
  <si>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</si>
  <si>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</si>
  <si>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</si>
  <si>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</si>
  <si>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</si>
  <si>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</si>
  <si>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</si>
  <si>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</si>
  <si>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</si>
  <si>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</si>
  <si>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</si>
  <si>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</si>
  <si>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</si>
  <si>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</si>
  <si>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</si>
  <si>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</si>
  <si>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</si>
  <si>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</si>
  <si>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</si>
  <si>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</si>
  <si>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</si>
  <si>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</si>
  <si>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</si>
  <si>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</si>
  <si>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</si>
  <si>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</si>
  <si>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</si>
  <si>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</si>
  <si>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</si>
  <si>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</si>
  <si>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</si>
  <si>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</si>
  <si>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</si>
  <si>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</si>
  <si>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</si>
  <si>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</si>
  <si>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</si>
  <si>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</si>
  <si>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</si>
  <si>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</si>
  <si>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</si>
  <si>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</si>
  <si>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</si>
  <si>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</si>
  <si>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</si>
  <si>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</si>
  <si>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</si>
  <si>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</si>
  <si>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</si>
  <si>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</si>
  <si>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</si>
  <si>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</si>
  <si>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</si>
  <si>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</si>
  <si>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</si>
  <si>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</si>
  <si>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</si>
  <si>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</si>
  <si>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</si>
  <si>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</si>
  <si>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</si>
  <si>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</si>
  <si>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</si>
  <si>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</si>
  <si>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</si>
  <si>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</si>
  <si>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</si>
  <si>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</si>
  <si>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</si>
  <si>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</si>
  <si>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</si>
  <si>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</si>
  <si>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</si>
  <si>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</si>
  <si>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</si>
  <si>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</si>
  <si>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</si>
  <si>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</si>
  <si>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</si>
  <si>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</si>
  <si>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</si>
  <si>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</si>
  <si>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</si>
  <si>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</si>
  <si>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</si>
  <si>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</si>
  <si>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</si>
  <si>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</si>
  <si>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</si>
  <si>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</si>
  <si>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</si>
  <si>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</si>
  <si>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</si>
  <si>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</si>
  <si>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</si>
  <si>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</si>
  <si>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</si>
  <si>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</si>
  <si>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</si>
  <si>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</si>
  <si>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</si>
  <si>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</si>
  <si>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</si>
  <si>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</si>
  <si>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</si>
  <si>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</si>
  <si>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</si>
  <si>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</si>
  <si>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</si>
  <si>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</si>
  <si>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</si>
  <si>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</si>
  <si>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</si>
  <si>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</si>
  <si>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</si>
  <si>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</si>
  <si>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</si>
  <si>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</si>
  <si>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</si>
  <si>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</si>
  <si>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</si>
  <si>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</si>
  <si>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</si>
  <si>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</si>
  <si>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</si>
  <si>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</si>
  <si>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</si>
  <si>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</si>
  <si>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</si>
  <si>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</si>
  <si>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</si>
  <si>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</si>
  <si>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</si>
  <si>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</si>
  <si>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</si>
  <si>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</si>
  <si>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</si>
  <si>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</si>
  <si>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</si>
  <si>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</si>
  <si>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</si>
  <si>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</si>
  <si>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</si>
  <si>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</si>
  <si>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</si>
  <si>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</si>
  <si>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</si>
  <si>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</si>
  <si>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</si>
  <si>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</si>
  <si>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</si>
  <si>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</si>
  <si>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</si>
  <si>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</si>
  <si>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</si>
  <si>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</si>
  <si>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</si>
  <si>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</si>
  <si>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</si>
  <si>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</si>
  <si>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</si>
  <si>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</si>
  <si>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</si>
  <si>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</si>
  <si>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</si>
  <si>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</si>
  <si>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</si>
  <si>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</si>
  <si>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</si>
  <si>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</si>
  <si>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</si>
  <si>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</si>
  <si>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</si>
  <si>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</si>
  <si>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</si>
  <si>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</si>
  <si>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</si>
  <si>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</si>
  <si>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</si>
  <si>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</si>
  <si>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</si>
  <si>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</si>
  <si>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</si>
  <si>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</si>
  <si>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</si>
  <si>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</si>
  <si>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</si>
  <si>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</si>
  <si>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</si>
  <si>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</si>
  <si>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</si>
  <si>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</si>
  <si>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</si>
  <si>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</si>
  <si>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</si>
  <si>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</si>
  <si>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</si>
  <si>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</si>
  <si>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</si>
  <si>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</si>
  <si>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</si>
  <si>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</si>
  <si>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</si>
  <si>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</si>
  <si>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</si>
  <si>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</si>
  <si>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</si>
  <si>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</si>
  <si>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</si>
  <si>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</si>
  <si>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</si>
  <si>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</si>
  <si>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</si>
  <si>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</si>
  <si>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</si>
  <si>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</si>
  <si>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</si>
  <si>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</si>
  <si>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</si>
  <si>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</si>
  <si>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</si>
  <si>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</si>
  <si>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</si>
  <si>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</si>
  <si>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</si>
  <si>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</si>
  <si>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</si>
  <si>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</si>
  <si>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</si>
  <si>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</si>
  <si>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</si>
  <si>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</si>
  <si>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</si>
  <si>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</si>
  <si>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</si>
  <si>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</si>
  <si>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</si>
  <si>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</si>
  <si>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</si>
  <si>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</si>
  <si>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</si>
  <si>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</si>
  <si>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</si>
  <si>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</si>
  <si>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</si>
  <si>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</si>
  <si>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</si>
  <si>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</si>
  <si>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</si>
  <si>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</si>
  <si>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</si>
  <si>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</si>
  <si>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</si>
  <si>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</si>
  <si>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</si>
  <si>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</si>
  <si>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</si>
  <si>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</si>
  <si>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</si>
  <si>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</si>
  <si>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</si>
  <si>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</si>
  <si>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</si>
  <si>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</si>
  <si>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</si>
  <si>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</si>
  <si>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</si>
  <si>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</si>
  <si>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</si>
  <si>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</si>
  <si>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</si>
  <si>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</si>
  <si>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</si>
  <si>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</si>
  <si>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</si>
  <si>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</si>
  <si>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</si>
  <si>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</si>
  <si>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</si>
  <si>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</si>
  <si>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</si>
  <si>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</si>
  <si>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</si>
  <si>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</si>
  <si>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</si>
  <si>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</si>
  <si>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</si>
  <si>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</si>
  <si>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</si>
  <si>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</si>
  <si>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</si>
  <si>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</si>
  <si>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</si>
  <si>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</si>
  <si>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</si>
  <si>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</si>
  <si>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</si>
  <si>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</si>
  <si>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</si>
  <si>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</si>
  <si>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</si>
  <si>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</si>
  <si>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</si>
  <si>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</si>
  <si>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</si>
  <si>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</si>
  <si>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</si>
  <si>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</si>
  <si>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</si>
  <si>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</si>
  <si>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</si>
  <si>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</si>
  <si>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</si>
  <si>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</si>
  <si>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</si>
  <si>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</si>
  <si>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</si>
  <si>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</si>
  <si>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</si>
  <si>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</si>
  <si>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</si>
  <si>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</si>
  <si>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</si>
  <si>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</si>
  <si>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</si>
  <si>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</si>
  <si>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</si>
  <si>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</si>
  <si>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</si>
  <si>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</si>
  <si>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</si>
  <si>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</si>
  <si>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</si>
  <si>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</si>
  <si>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</si>
  <si>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</si>
  <si>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</si>
  <si>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</si>
  <si>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</si>
  <si>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</si>
  <si>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</si>
  <si>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</si>
  <si>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</si>
  <si>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</si>
  <si>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</si>
  <si>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</si>
  <si>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</si>
  <si>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</si>
  <si>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</si>
  <si>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</si>
  <si>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</si>
  <si>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</si>
  <si>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</si>
  <si>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</si>
  <si>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</si>
  <si>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</si>
  <si>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</si>
  <si>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</si>
  <si>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</si>
  <si>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</si>
  <si>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</si>
  <si>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</si>
  <si>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</si>
  <si>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</si>
  <si>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</si>
  <si>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</si>
  <si>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</si>
  <si>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</si>
  <si>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</si>
  <si>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</si>
  <si>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</si>
  <si>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</si>
  <si>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</si>
  <si>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</si>
  <si>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</si>
  <si>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</si>
  <si>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</si>
  <si>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</si>
  <si>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</si>
  <si>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</si>
  <si>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</si>
  <si>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</si>
  <si>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</si>
  <si>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</si>
  <si>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</si>
  <si>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</si>
  <si>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</si>
  <si>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</si>
  <si>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</si>
  <si>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</si>
  <si>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</si>
  <si>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</si>
  <si>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</si>
  <si>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</si>
  <si>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</si>
  <si>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</si>
  <si>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</si>
  <si>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</si>
  <si>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</si>
  <si>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</si>
  <si>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</si>
  <si>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</si>
  <si>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</si>
  <si>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</si>
  <si>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</si>
  <si>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</si>
  <si>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</si>
  <si>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</si>
  <si>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</si>
  <si>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</si>
  <si>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</si>
  <si>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</si>
  <si>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</si>
  <si>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</si>
  <si>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</si>
  <si>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</si>
  <si>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</si>
  <si>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</si>
  <si>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</si>
  <si>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</si>
  <si>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</si>
  <si>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</si>
  <si>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</si>
  <si>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</si>
  <si>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</si>
  <si>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</si>
  <si>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</si>
  <si>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</si>
  <si>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</si>
  <si>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</si>
  <si>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</si>
  <si>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</si>
  <si>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</si>
  <si>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</si>
  <si>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</si>
  <si>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</si>
  <si>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</si>
  <si>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</si>
  <si>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</si>
  <si>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</si>
  <si>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</si>
  <si>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</si>
  <si>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</si>
  <si>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</si>
  <si>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</si>
  <si>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</si>
  <si>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</si>
  <si>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</si>
  <si>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</si>
  <si>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</si>
  <si>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</si>
  <si>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</si>
  <si>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</si>
  <si>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</si>
  <si>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</si>
  <si>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</si>
  <si>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</si>
  <si>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</si>
  <si>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</si>
  <si>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</si>
  <si>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</si>
  <si>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</si>
  <si>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</si>
  <si>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</si>
  <si>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</si>
  <si>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</si>
  <si>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</si>
  <si>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</si>
  <si>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</si>
  <si>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</si>
  <si>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</si>
  <si>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</si>
  <si>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</si>
  <si>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</si>
  <si>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</si>
  <si>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</si>
  <si>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</si>
  <si>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</si>
  <si>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</si>
  <si>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</si>
  <si>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</si>
  <si>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</si>
  <si>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</si>
  <si>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</si>
  <si>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</si>
  <si>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</si>
  <si>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</si>
  <si>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</si>
  <si>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</si>
  <si>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</si>
  <si>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</si>
  <si>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</si>
  <si>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</si>
  <si>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</si>
  <si>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</si>
  <si>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</si>
  <si>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</si>
  <si>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</si>
  <si>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</si>
  <si>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</si>
  <si>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</si>
  <si>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</si>
  <si>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</si>
  <si>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</si>
  <si>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</si>
  <si>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</si>
  <si>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</si>
  <si>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</si>
  <si>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</si>
  <si>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</si>
  <si>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</si>
  <si>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</si>
  <si>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</si>
  <si>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</si>
  <si>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</si>
  <si>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</si>
  <si>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</si>
  <si>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</si>
  <si>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</si>
  <si>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</si>
  <si>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</si>
  <si>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</si>
  <si>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</si>
  <si>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</si>
  <si>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</si>
  <si>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</si>
  <si>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</si>
  <si>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</si>
  <si>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</si>
  <si>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</si>
  <si>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</si>
  <si>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</si>
  <si>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</si>
  <si>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</si>
  <si>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</si>
  <si>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</si>
  <si>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</si>
  <si>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</si>
  <si>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</si>
  <si>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</si>
  <si>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</si>
  <si>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</si>
  <si>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</si>
  <si>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</si>
  <si>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</si>
  <si>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</si>
  <si>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</si>
  <si>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</si>
  <si>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</si>
  <si>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</si>
  <si>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</si>
  <si>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</si>
  <si>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</si>
  <si>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</si>
  <si>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</si>
  <si>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</si>
  <si>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</si>
  <si>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</si>
  <si>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</si>
  <si>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</si>
  <si>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</si>
  <si>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</si>
  <si>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</si>
  <si>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</si>
  <si>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</si>
  <si>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</si>
  <si>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</si>
  <si>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</si>
  <si>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</si>
  <si>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</si>
  <si>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</si>
  <si>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</si>
  <si>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</si>
  <si>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</si>
  <si>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</si>
  <si>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</si>
  <si>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</si>
  <si>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</si>
  <si>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</si>
  <si>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</si>
  <si>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</si>
  <si>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</si>
  <si>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</si>
  <si>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</si>
  <si>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</si>
  <si>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</si>
  <si>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</si>
  <si>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</si>
  <si>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</si>
  <si>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</si>
  <si>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</si>
  <si>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</si>
  <si>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</si>
  <si>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</si>
  <si>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</si>
  <si>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</si>
  <si>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</si>
  <si>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</si>
  <si>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</si>
  <si>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</si>
  <si>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</si>
  <si>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</si>
  <si>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</si>
  <si>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</si>
  <si>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</si>
  <si>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</si>
  <si>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</si>
  <si>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</si>
  <si>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</si>
  <si>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</si>
  <si>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</si>
  <si>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</si>
  <si>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</si>
  <si>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</si>
  <si>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</si>
  <si>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</si>
  <si>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</si>
  <si>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</si>
  <si>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</si>
  <si>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</si>
  <si>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</si>
  <si>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</si>
  <si>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</si>
  <si>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</si>
  <si>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</si>
  <si>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</si>
  <si>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</si>
  <si>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</si>
  <si>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</si>
  <si>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</si>
  <si>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</si>
  <si>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</si>
  <si>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</si>
  <si>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</si>
  <si>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</si>
  <si>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</si>
  <si>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</si>
  <si>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</si>
  <si>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</si>
  <si>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</si>
  <si>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</si>
  <si>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</si>
  <si>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</si>
  <si>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</si>
  <si>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</si>
  <si>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</si>
  <si>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</si>
  <si>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</si>
  <si>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</si>
  <si>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</si>
  <si>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</si>
  <si>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</si>
  <si>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</si>
  <si>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</si>
  <si>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</si>
  <si>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</si>
  <si>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</si>
  <si>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</si>
  <si>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</si>
  <si>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</si>
  <si>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</si>
  <si>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</si>
  <si>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</si>
  <si>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</si>
  <si>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</si>
  <si>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</si>
  <si>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</si>
  <si>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</si>
  <si>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</si>
  <si>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</si>
  <si>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</si>
  <si>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</si>
  <si>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</si>
  <si>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</si>
  <si>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</si>
  <si>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</si>
  <si>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</si>
  <si>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</si>
  <si>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</si>
  <si>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</si>
  <si>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</si>
  <si>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</si>
  <si>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</si>
  <si>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</si>
  <si>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</si>
  <si>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</si>
  <si>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</si>
  <si>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</si>
  <si>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</si>
  <si>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</si>
  <si>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</si>
  <si>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</si>
  <si>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</si>
  <si>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</si>
  <si>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</si>
  <si>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</si>
  <si>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</si>
  <si>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</si>
  <si>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</si>
  <si>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</si>
  <si>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</si>
  <si>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</si>
  <si>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</si>
  <si>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</si>
  <si>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</si>
  <si>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</si>
  <si>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</si>
  <si>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</si>
  <si>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</si>
  <si>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</si>
  <si>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</si>
  <si>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</si>
  <si>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</si>
  <si>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</si>
  <si>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</si>
  <si>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</si>
  <si>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</si>
  <si>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</si>
  <si>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</si>
  <si>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</si>
  <si>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</si>
  <si>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</si>
  <si>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</si>
  <si>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</si>
  <si>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</si>
  <si>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</si>
  <si>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</si>
  <si>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</si>
  <si>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</si>
  <si>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</si>
  <si>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</si>
  <si>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</si>
  <si>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</si>
  <si>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</si>
  <si>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</si>
  <si>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</si>
  <si>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</si>
  <si>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</si>
  <si>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</si>
  <si>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</si>
  <si>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</si>
  <si>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</si>
  <si>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</si>
  <si>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</si>
  <si>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</si>
  <si>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</si>
  <si>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</si>
  <si>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</si>
  <si>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</si>
  <si>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</si>
  <si>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</si>
  <si>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</si>
  <si>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</si>
  <si>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</si>
  <si>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</si>
  <si>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</si>
  <si>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</si>
  <si>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</si>
  <si>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</si>
  <si>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</si>
  <si>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</si>
  <si>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</si>
  <si>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</si>
  <si>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</si>
  <si>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</si>
  <si>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</si>
  <si>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</si>
  <si>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</si>
  <si>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</si>
  <si>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</si>
  <si>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</si>
  <si>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</si>
  <si>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</si>
  <si>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</si>
  <si>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</si>
  <si>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</si>
  <si>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</si>
  <si>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</si>
  <si>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</si>
  <si>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</si>
  <si>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</si>
  <si>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</si>
  <si>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</si>
  <si>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</si>
  <si>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</si>
  <si>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</si>
  <si>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</si>
  <si>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</si>
  <si>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</si>
  <si>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</si>
  <si>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</si>
  <si>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</si>
  <si>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</si>
  <si>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</si>
  <si>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</si>
  <si>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</si>
  <si>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</si>
  <si>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</si>
  <si>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</si>
  <si>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</si>
  <si>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</si>
  <si>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</si>
  <si>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</si>
  <si>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</si>
  <si>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</si>
  <si>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</si>
  <si>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</si>
  <si>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</si>
  <si>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</si>
  <si>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</si>
  <si>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</si>
  <si>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</si>
  <si>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</si>
  <si>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</si>
  <si>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</si>
  <si>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</si>
  <si>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</si>
  <si>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</si>
  <si>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</si>
  <si>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</si>
  <si>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</si>
  <si>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</si>
  <si>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</si>
  <si>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</si>
  <si>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</si>
  <si>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</si>
  <si>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</si>
  <si>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</si>
  <si>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</si>
  <si>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</si>
  <si>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</si>
  <si>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</si>
  <si>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</si>
  <si>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</si>
  <si>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</si>
  <si>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</si>
  <si>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</si>
  <si>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</si>
  <si>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</si>
  <si>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</si>
  <si>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</si>
  <si>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</si>
  <si>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</si>
  <si>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</si>
  <si>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</si>
  <si>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</si>
  <si>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</si>
  <si>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</si>
  <si>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</si>
  <si>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</si>
  <si>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</si>
  <si>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</si>
  <si>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</si>
  <si>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</si>
  <si>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</si>
  <si>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</si>
  <si>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</si>
  <si>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</si>
  <si>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</si>
  <si>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</si>
  <si>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</si>
  <si>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</si>
  <si>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</si>
  <si>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</si>
  <si>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</si>
  <si>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</si>
  <si>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</si>
  <si>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</si>
  <si>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</si>
  <si>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</si>
  <si>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</si>
  <si>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</si>
  <si>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</si>
  <si>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</si>
  <si>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</si>
  <si>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</si>
  <si>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</si>
  <si>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</si>
  <si>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</si>
  <si>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</si>
  <si>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</si>
  <si>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</si>
  <si>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</si>
  <si>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</si>
  <si>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</si>
  <si>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</si>
  <si>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</si>
  <si>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</si>
  <si>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</si>
  <si>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</si>
  <si>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</si>
  <si>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</si>
  <si>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</si>
  <si>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</si>
  <si>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</si>
  <si>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</si>
  <si>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</si>
  <si>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</si>
  <si>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</si>
  <si>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</si>
  <si>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</si>
  <si>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</si>
  <si>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</si>
  <si>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</si>
  <si>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</si>
  <si>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</si>
  <si>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</si>
  <si>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</si>
  <si>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</si>
  <si>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</si>
  <si>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</si>
  <si>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</si>
  <si>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</si>
  <si>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</si>
  <si>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</si>
  <si>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</si>
  <si>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</si>
  <si>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</si>
  <si>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</si>
  <si>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</si>
  <si>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</si>
  <si>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</si>
  <si>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</si>
  <si>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</si>
  <si>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</si>
  <si>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</si>
  <si>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</si>
  <si>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</si>
  <si>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</si>
  <si>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</si>
  <si>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</si>
  <si>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</si>
  <si>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</si>
  <si>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</si>
  <si>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</si>
  <si>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</si>
  <si>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</si>
  <si>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</si>
  <si>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</si>
  <si>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</si>
  <si>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</si>
  <si>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</si>
  <si>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</si>
  <si>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</si>
  <si>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</si>
  <si>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</si>
  <si>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</si>
  <si>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</si>
  <si>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</si>
  <si>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</si>
  <si>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</si>
  <si>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</si>
  <si>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</si>
  <si>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</si>
  <si>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</si>
  <si>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</si>
  <si>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</si>
  <si>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</si>
  <si>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</si>
  <si>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</si>
  <si>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</si>
  <si>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</si>
  <si>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</si>
  <si>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</si>
  <si>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</si>
  <si>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</si>
  <si>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</si>
  <si>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</si>
  <si>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</si>
  <si>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</si>
  <si>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</si>
  <si>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</si>
  <si>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</si>
  <si>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</si>
  <si>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</si>
  <si>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</si>
  <si>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</si>
  <si>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</si>
  <si>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</si>
  <si>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</si>
  <si>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</si>
  <si>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</si>
  <si>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</si>
  <si>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</si>
  <si>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</si>
  <si>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</si>
  <si>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</si>
  <si>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</si>
  <si>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</si>
  <si>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</si>
  <si>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</si>
  <si>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</si>
  <si>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</si>
  <si>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</si>
  <si>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</si>
  <si>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</si>
  <si>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</si>
  <si>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</si>
  <si>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</si>
  <si>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</si>
  <si>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</si>
  <si>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</si>
  <si>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</si>
  <si>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</si>
  <si>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</si>
  <si>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</si>
  <si>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</si>
  <si>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</si>
  <si>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</si>
  <si>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</si>
  <si>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</si>
  <si>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</si>
  <si>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</si>
  <si>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</si>
  <si>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</si>
  <si>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</si>
  <si>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</si>
  <si>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</si>
  <si>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</si>
  <si>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</si>
  <si>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</si>
  <si>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</si>
  <si>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</si>
  <si>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</si>
  <si>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</si>
  <si>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</si>
  <si>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</si>
  <si>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</si>
  <si>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</si>
  <si>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</si>
  <si>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</si>
  <si>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</si>
  <si>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</si>
  <si>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</si>
  <si>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</si>
  <si>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</si>
  <si>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</si>
  <si>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</si>
  <si>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</si>
  <si>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</si>
  <si>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</si>
  <si>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</si>
  <si>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</si>
  <si>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</si>
  <si>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</si>
  <si>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</si>
  <si>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</si>
  <si>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</si>
  <si>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</si>
  <si>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</si>
  <si>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</si>
  <si>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</si>
  <si>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</si>
  <si>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</si>
  <si>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</si>
  <si>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</si>
  <si>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</si>
  <si>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</si>
  <si>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</si>
  <si>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</si>
  <si>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</si>
  <si>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</si>
  <si>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</si>
  <si>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</si>
  <si>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</si>
  <si>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</si>
  <si>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</si>
  <si>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</si>
  <si>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</si>
  <si>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</si>
  <si>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</si>
  <si>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</si>
  <si>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</si>
  <si>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</si>
  <si>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</si>
  <si>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</si>
  <si>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</si>
  <si>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</si>
  <si>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</si>
  <si>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</si>
  <si>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</si>
  <si>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</si>
  <si>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</si>
  <si>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</si>
  <si>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</si>
  <si>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</si>
  <si>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</si>
  <si>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</si>
  <si>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</si>
  <si>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</si>
  <si>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</si>
  <si>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</si>
  <si>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</si>
  <si>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</si>
  <si>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</si>
  <si>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</si>
  <si>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</si>
  <si>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</si>
  <si>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</si>
  <si>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</si>
  <si>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</si>
  <si>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</si>
  <si>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</si>
  <si>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</si>
  <si>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</si>
  <si>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</si>
  <si>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</si>
  <si>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</si>
  <si>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</si>
  <si>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</si>
  <si>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</si>
  <si>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</si>
  <si>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</si>
  <si>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</si>
  <si>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</si>
  <si>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</si>
  <si>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</si>
  <si>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</si>
  <si>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</si>
  <si>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</si>
  <si>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</si>
  <si>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</si>
  <si>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</si>
  <si>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</si>
  <si>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</si>
  <si>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</si>
  <si>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</si>
  <si>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</si>
  <si>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</si>
  <si>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</si>
  <si>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</si>
  <si>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</si>
  <si>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</si>
  <si>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</si>
  <si>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</si>
  <si>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</si>
  <si>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</si>
  <si>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</si>
  <si>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</si>
  <si>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</si>
  <si>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</si>
  <si>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</si>
  <si>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</si>
  <si>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</si>
  <si>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</si>
  <si>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</si>
  <si>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</si>
  <si>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</si>
  <si>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</si>
  <si>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</si>
  <si>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</si>
  <si>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</si>
  <si>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</si>
  <si>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</si>
  <si>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</si>
  <si>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</si>
  <si>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</si>
  <si>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</si>
  <si>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</si>
  <si>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</si>
  <si>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</si>
  <si>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</si>
  <si>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</si>
  <si>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</si>
  <si>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</si>
  <si>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</si>
  <si>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</si>
  <si>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</si>
  <si>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</si>
  <si>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</si>
  <si>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</si>
  <si>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</si>
  <si>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</si>
  <si>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</si>
  <si>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</si>
  <si>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</si>
  <si>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</si>
  <si>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</si>
  <si>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</si>
  <si>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</si>
  <si>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</si>
  <si>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</si>
  <si>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</si>
  <si>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</si>
  <si>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</si>
  <si>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</si>
  <si>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</si>
  <si>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</si>
  <si>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</si>
  <si>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</si>
  <si>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</si>
  <si>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</si>
  <si>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</si>
  <si>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</si>
  <si>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</si>
  <si>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</si>
  <si>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</si>
  <si>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</si>
  <si>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</si>
  <si>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</si>
  <si>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</si>
  <si>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</si>
  <si>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</si>
  <si>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</si>
  <si>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</si>
  <si>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</si>
  <si>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</si>
  <si>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</si>
  <si>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</si>
  <si>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</si>
  <si>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</si>
  <si>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</si>
  <si>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</si>
  <si>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</si>
  <si>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</si>
  <si>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</si>
  <si>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</si>
  <si>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</si>
  <si>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</si>
  <si>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</si>
  <si>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</si>
  <si>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</si>
  <si>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</si>
  <si>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</si>
  <si>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</si>
  <si>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</si>
  <si>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</si>
  <si>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</si>
  <si>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</si>
  <si>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</si>
  <si>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</si>
  <si>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</si>
  <si>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</si>
  <si>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</si>
  <si>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</si>
  <si>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</si>
  <si>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</si>
  <si>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</si>
  <si>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</si>
  <si>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</si>
  <si>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</si>
  <si>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</si>
  <si>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</si>
  <si>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</si>
  <si>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</si>
  <si>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</si>
  <si>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</si>
  <si>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</si>
  <si>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</si>
  <si>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</si>
  <si>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</si>
  <si>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</si>
  <si>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</si>
  <si>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</si>
  <si>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</si>
  <si>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</si>
  <si>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</si>
  <si>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</si>
  <si>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</si>
  <si>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</si>
  <si>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</si>
  <si>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</si>
  <si>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</si>
  <si>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</si>
  <si>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</si>
  <si>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</si>
  <si>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</si>
  <si>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</si>
  <si>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</si>
  <si>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</si>
  <si>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</si>
  <si>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</si>
  <si>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</si>
  <si>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</si>
  <si>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</si>
  <si>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</si>
  <si>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</si>
  <si>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</si>
  <si>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</si>
  <si>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</si>
  <si>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</si>
  <si>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</si>
  <si>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</si>
  <si>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</si>
  <si>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</si>
  <si>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</si>
  <si>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</si>
  <si>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</si>
  <si>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</si>
  <si>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</si>
  <si>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</si>
  <si>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</si>
  <si>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</si>
  <si>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</si>
  <si>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</si>
  <si>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</si>
  <si>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</si>
  <si>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</si>
  <si>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</si>
  <si>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</si>
  <si>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</si>
  <si>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</si>
  <si>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</si>
  <si>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</si>
  <si>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</si>
  <si>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</si>
  <si>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</si>
  <si>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</si>
  <si>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</si>
  <si>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</si>
  <si>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</si>
  <si>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</si>
  <si>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</si>
  <si>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</si>
  <si>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</si>
  <si>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</si>
  <si>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</si>
  <si>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</si>
  <si>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</si>
  <si>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</si>
  <si>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</si>
  <si>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</si>
  <si>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</si>
  <si>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</si>
  <si>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</si>
  <si>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</si>
  <si>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</si>
  <si>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</si>
  <si>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</si>
  <si>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</si>
  <si>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</si>
  <si>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</si>
  <si>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</si>
  <si>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</si>
  <si>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</si>
  <si>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</si>
  <si>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</si>
  <si>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</si>
  <si>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</si>
  <si>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</si>
  <si>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</si>
  <si>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</si>
  <si>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</si>
  <si>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</si>
  <si>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</si>
  <si>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</si>
  <si>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</si>
  <si>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</si>
  <si>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</si>
  <si>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</si>
  <si>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</si>
  <si>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</si>
  <si>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</si>
  <si>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</si>
  <si>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</si>
  <si>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</si>
  <si>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</si>
  <si>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</si>
  <si>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</si>
  <si>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</si>
  <si>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</si>
  <si>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</si>
  <si>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</si>
  <si>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</si>
  <si>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</si>
  <si>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</si>
  <si>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</si>
  <si>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</si>
  <si>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</si>
  <si>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</si>
  <si>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</si>
  <si>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</si>
  <si>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</si>
  <si>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</si>
  <si>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</si>
  <si>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</si>
  <si>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</si>
  <si>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</si>
  <si>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</si>
  <si>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</si>
  <si>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</si>
  <si>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</si>
  <si>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</si>
  <si>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</si>
  <si>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</si>
  <si>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</si>
  <si>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</si>
  <si>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</si>
  <si>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</si>
  <si>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</si>
  <si>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</si>
  <si>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</si>
  <si>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</si>
  <si>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</si>
  <si>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</si>
  <si>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</si>
  <si>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</si>
  <si>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</si>
  <si>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</si>
  <si>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</si>
  <si>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</si>
  <si>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</si>
  <si>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</si>
  <si>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</si>
  <si>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</si>
  <si>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</si>
  <si>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</si>
  <si>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</si>
  <si>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</si>
  <si>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</si>
  <si>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</si>
  <si>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</si>
  <si>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</si>
  <si>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</si>
  <si>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</si>
  <si>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</si>
  <si>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</si>
  <si>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</si>
  <si>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</si>
  <si>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</si>
  <si>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</si>
  <si>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</si>
  <si>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</si>
  <si>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</si>
  <si>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</si>
  <si>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</si>
  <si>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</si>
  <si>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</si>
  <si>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</si>
  <si>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</si>
  <si>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</si>
  <si>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</si>
  <si>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</si>
  <si>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</si>
  <si>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</si>
  <si>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</si>
  <si>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</si>
  <si>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</si>
  <si>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</si>
  <si>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</si>
  <si>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</si>
  <si>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</si>
  <si>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</si>
  <si>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</si>
  <si>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</si>
  <si>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</si>
  <si>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</si>
  <si>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</si>
  <si>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</si>
  <si>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</si>
  <si>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</si>
  <si>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</si>
  <si>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</si>
  <si>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</si>
  <si>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</si>
  <si>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</si>
  <si>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</si>
  <si>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</si>
  <si>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</si>
  <si>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</si>
  <si>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</si>
  <si>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</si>
  <si>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</si>
  <si>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</si>
  <si>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</si>
  <si>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</si>
  <si>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</si>
  <si>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</si>
  <si>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</si>
  <si>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</si>
  <si>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</si>
  <si>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</si>
  <si>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</si>
  <si>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</si>
  <si>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</si>
  <si>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</si>
  <si>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</si>
  <si>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</si>
  <si>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</si>
  <si>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</si>
  <si>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</si>
  <si>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</si>
  <si>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</si>
  <si>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</si>
  <si>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</si>
  <si>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</si>
  <si>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</si>
  <si>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</si>
  <si>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</si>
  <si>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</si>
  <si>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</si>
  <si>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</si>
  <si>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</si>
  <si>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</si>
  <si>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</si>
  <si>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</si>
  <si>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</si>
  <si>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</si>
  <si>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</si>
  <si>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</si>
  <si>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</si>
  <si>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</si>
  <si>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</si>
  <si>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</si>
  <si>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</si>
  <si>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</si>
  <si>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</si>
  <si>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</si>
  <si>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</si>
  <si>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</si>
  <si>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</si>
  <si>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</si>
  <si>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</si>
  <si>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</si>
  <si>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</si>
  <si>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</si>
  <si>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</si>
  <si>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</si>
  <si>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</si>
  <si>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</si>
  <si>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</si>
  <si>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</si>
  <si>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</si>
  <si>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</si>
  <si>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</si>
  <si>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</si>
  <si>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</si>
  <si>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</si>
  <si>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</si>
  <si>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</si>
  <si>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</si>
  <si>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</si>
  <si>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</si>
  <si>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</si>
  <si>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</si>
  <si>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</si>
  <si>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</si>
  <si>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</si>
  <si>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</si>
  <si>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</si>
  <si>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</si>
  <si>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</si>
  <si>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</si>
  <si>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</si>
  <si>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</si>
  <si>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</si>
  <si>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</si>
  <si>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</si>
  <si>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</si>
  <si>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</si>
  <si>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</si>
  <si>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</si>
  <si>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</si>
  <si>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</si>
  <si>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</si>
  <si>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</si>
  <si>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</si>
  <si>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</si>
  <si>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</si>
  <si>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</si>
  <si>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</si>
  <si>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</si>
  <si>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</si>
  <si>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</si>
  <si>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</si>
  <si>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</si>
  <si>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</si>
  <si>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</si>
  <si>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</si>
  <si>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</si>
  <si>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</si>
  <si>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</si>
  <si>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</si>
  <si>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</si>
  <si>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</si>
  <si>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</si>
  <si>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</si>
  <si>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</si>
  <si>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</si>
  <si>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</si>
  <si>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</si>
  <si>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</si>
  <si>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</si>
  <si>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</si>
  <si>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</si>
  <si>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</si>
  <si>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</si>
  <si>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</si>
  <si>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</si>
  <si>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</si>
  <si>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</si>
  <si>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</si>
  <si>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</si>
  <si>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</si>
  <si>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</si>
  <si>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</si>
  <si>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</si>
  <si>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</si>
  <si>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</si>
  <si>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</si>
  <si>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</si>
  <si>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</si>
  <si>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</si>
  <si>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</si>
  <si>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</si>
  <si>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</si>
  <si>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</si>
  <si>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</si>
  <si>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</si>
  <si>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</si>
  <si>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</si>
  <si>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</si>
  <si>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</si>
  <si>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</si>
  <si>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</si>
  <si>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</si>
  <si>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</si>
  <si>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</si>
  <si>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</si>
  <si>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</si>
  <si>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</si>
  <si>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</si>
  <si>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</si>
  <si>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</si>
  <si>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</si>
  <si>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</si>
  <si>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</si>
  <si>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</si>
  <si>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</si>
  <si>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</si>
  <si>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</si>
  <si>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</si>
  <si>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</si>
  <si>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</si>
  <si>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</si>
  <si>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</si>
  <si>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</si>
  <si>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</si>
  <si>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</si>
  <si>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</si>
  <si>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</si>
  <si>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</si>
  <si>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</si>
  <si>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</si>
  <si>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</si>
  <si>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</si>
  <si>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</si>
  <si>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</si>
  <si>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</si>
  <si>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</si>
  <si>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</si>
  <si>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</si>
  <si>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</si>
  <si>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</si>
  <si>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</si>
  <si>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</si>
  <si>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</si>
  <si>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</si>
  <si>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</si>
  <si>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</si>
  <si>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</si>
  <si>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</si>
  <si>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</si>
  <si>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</si>
  <si>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</si>
  <si>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</si>
  <si>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</si>
  <si>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</si>
  <si>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</si>
  <si>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</si>
  <si>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</si>
  <si>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</si>
  <si>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</si>
  <si>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</si>
  <si>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</si>
  <si>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</si>
  <si>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</si>
  <si>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</si>
  <si>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</si>
  <si>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</si>
  <si>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</si>
  <si>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</si>
  <si>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</si>
  <si>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</si>
  <si>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</si>
  <si>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</si>
  <si>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</si>
  <si>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</si>
  <si>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</si>
  <si>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</si>
  <si>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</si>
  <si>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</si>
  <si>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</si>
  <si>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</si>
  <si>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</si>
  <si>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</si>
  <si>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</si>
  <si>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</si>
  <si>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</si>
  <si>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</si>
  <si>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</si>
  <si>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</si>
  <si>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</si>
  <si>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</si>
  <si>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</si>
  <si>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</si>
  <si>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</si>
  <si>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</si>
  <si>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</si>
  <si>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</si>
  <si>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</si>
  <si>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</si>
  <si>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</si>
  <si>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</si>
  <si>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</si>
  <si>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</si>
  <si>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</si>
  <si>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</si>
  <si>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</si>
  <si>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</si>
  <si>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</si>
  <si>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</si>
  <si>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</si>
  <si>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</si>
  <si>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</si>
  <si>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</si>
  <si>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</si>
  <si>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</si>
  <si>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</si>
  <si>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</si>
  <si>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</si>
  <si>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</si>
  <si>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</si>
  <si>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</si>
  <si>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</si>
  <si>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</si>
  <si>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</si>
  <si>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</si>
  <si>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</si>
  <si>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</si>
  <si>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</si>
  <si>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</si>
  <si>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</si>
  <si>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</si>
  <si>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</si>
  <si>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</si>
  <si>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</si>
  <si>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</si>
  <si>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</si>
  <si>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</si>
  <si>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</si>
  <si>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</si>
  <si>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</si>
  <si>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</si>
  <si>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</si>
  <si>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</si>
  <si>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</si>
  <si>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</si>
  <si>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</si>
  <si>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</si>
  <si>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</si>
  <si>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</si>
  <si>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</si>
  <si>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</si>
  <si>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</si>
  <si>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</si>
  <si>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</si>
  <si>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</si>
  <si>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</si>
  <si>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</si>
  <si>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</si>
  <si>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</si>
  <si>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</si>
  <si>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</si>
  <si>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</si>
  <si>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</si>
  <si>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</si>
  <si>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</si>
  <si>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</si>
  <si>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</si>
  <si>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</si>
  <si>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</si>
  <si>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</si>
  <si>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</si>
  <si>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</si>
  <si>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</si>
  <si>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</si>
  <si>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</si>
  <si>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</si>
  <si>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</si>
  <si>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</si>
  <si>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</si>
  <si>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</si>
  <si>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</si>
  <si>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</si>
  <si>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</si>
  <si>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</si>
  <si>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</si>
  <si>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</si>
  <si>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</si>
  <si>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</si>
  <si>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</si>
  <si>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</si>
  <si>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</si>
  <si>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</si>
  <si>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</si>
  <si>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</si>
  <si>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</si>
  <si>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</si>
  <si>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</si>
  <si>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</si>
  <si>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</si>
  <si>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</si>
  <si>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</si>
  <si>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</si>
  <si>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</si>
  <si>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</si>
  <si>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</si>
  <si>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</si>
  <si>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</si>
  <si>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</si>
  <si>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</si>
  <si>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</si>
  <si>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</si>
  <si>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</si>
  <si>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</si>
  <si>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</si>
  <si>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</si>
  <si>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</si>
  <si>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</si>
  <si>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</si>
  <si>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</si>
  <si>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</si>
  <si>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</si>
  <si>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</si>
  <si>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</si>
  <si>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</si>
  <si>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</si>
  <si>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</si>
  <si>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</si>
  <si>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</si>
  <si>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</si>
  <si>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</si>
  <si>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</si>
  <si>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</si>
  <si>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</si>
  <si>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</si>
  <si>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</si>
  <si>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</si>
  <si>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</si>
  <si>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</si>
  <si>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</si>
  <si>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</si>
  <si>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</si>
  <si>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</si>
  <si>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</si>
  <si>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</si>
  <si>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</si>
  <si>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</si>
  <si>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</si>
  <si>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</si>
  <si>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</si>
  <si>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</si>
  <si>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</si>
  <si>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</si>
  <si>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</si>
  <si>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</si>
  <si>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</si>
  <si>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</si>
  <si>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</si>
  <si>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</si>
  <si>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</si>
  <si>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</si>
  <si>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</si>
  <si>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</si>
  <si>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</si>
  <si>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</si>
  <si>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</si>
  <si>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</si>
  <si>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</si>
  <si>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</si>
  <si>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</si>
  <si>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</si>
  <si>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</si>
  <si>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</si>
  <si>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</si>
  <si>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</si>
  <si>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</si>
  <si>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</si>
  <si>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</si>
  <si>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</si>
  <si>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</si>
  <si>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</si>
  <si>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</si>
  <si>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</si>
  <si>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</si>
  <si>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</si>
  <si>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</si>
  <si>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</si>
  <si>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</si>
  <si>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</si>
  <si>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</si>
  <si>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</si>
  <si>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</si>
  <si>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</si>
  <si>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</si>
  <si>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</si>
  <si>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</si>
  <si>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</si>
  <si>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</si>
  <si>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</si>
  <si>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</si>
  <si>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</si>
  <si>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</si>
  <si>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</si>
  <si>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</si>
  <si>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</si>
  <si>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</si>
  <si>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</si>
  <si>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</si>
  <si>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</si>
  <si>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</si>
  <si>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</si>
  <si>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</si>
  <si>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</si>
  <si>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</si>
  <si>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</si>
  <si>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</si>
  <si>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</si>
  <si>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</si>
  <si>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</si>
  <si>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</si>
  <si>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</si>
  <si>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</si>
  <si>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</si>
  <si>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</si>
  <si>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</si>
  <si>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</si>
  <si>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</si>
  <si>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</si>
  <si>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</si>
  <si>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</si>
  <si>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</si>
  <si>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</si>
  <si>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</si>
  <si>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</si>
  <si>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</si>
  <si>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</si>
  <si>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</si>
  <si>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</si>
  <si>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</si>
  <si>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</si>
  <si>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</si>
  <si>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</si>
  <si>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</si>
  <si>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</si>
  <si>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</si>
  <si>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</si>
  <si>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</si>
  <si>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</si>
  <si>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</si>
  <si>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</si>
  <si>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</si>
  <si>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</si>
  <si>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</si>
  <si>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</si>
  <si>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</si>
  <si>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</si>
  <si>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</si>
  <si>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</si>
  <si>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</si>
  <si>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</si>
  <si>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</si>
  <si>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</si>
  <si>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</si>
  <si>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</si>
  <si>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</si>
  <si>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</si>
  <si>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</si>
  <si>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</si>
  <si>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</si>
  <si>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</si>
  <si>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</si>
  <si>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</si>
  <si>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</si>
  <si>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</si>
  <si>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</si>
  <si>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</si>
  <si>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</si>
  <si>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</si>
  <si>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</si>
  <si>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</si>
  <si>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</si>
  <si>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</si>
  <si>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</si>
  <si>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</si>
  <si>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</si>
  <si>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</si>
  <si>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</si>
  <si>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</si>
  <si>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</si>
  <si>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</si>
  <si>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</si>
  <si>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</si>
  <si>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</si>
  <si>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</si>
  <si>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</si>
  <si>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</si>
  <si>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</si>
  <si>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</si>
  <si>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</si>
  <si>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</si>
  <si>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</si>
  <si>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</si>
  <si>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</si>
  <si>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</si>
  <si>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</si>
  <si>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</si>
  <si>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</si>
  <si>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</si>
  <si>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</si>
  <si>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</si>
  <si>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</si>
  <si>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</si>
  <si>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</si>
  <si>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</si>
  <si>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</si>
  <si>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</si>
  <si>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</si>
  <si>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</si>
  <si>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</si>
  <si>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</si>
  <si>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</si>
  <si>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</si>
  <si>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</si>
  <si>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</si>
  <si>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</si>
  <si>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</si>
  <si>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</si>
  <si>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</si>
  <si>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</si>
  <si>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</si>
  <si>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</si>
  <si>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</si>
  <si>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</si>
  <si>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</si>
  <si>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</si>
  <si>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</si>
  <si>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</si>
  <si>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</si>
  <si>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</si>
  <si>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</si>
  <si>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</si>
  <si>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</si>
  <si>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</si>
  <si>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</si>
  <si>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</si>
  <si>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</si>
  <si>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</si>
  <si>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</si>
  <si>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</si>
  <si>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</si>
  <si>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</si>
  <si>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</si>
  <si>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</si>
  <si>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</si>
  <si>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</si>
  <si>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</si>
  <si>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</si>
  <si>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</si>
  <si>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</si>
  <si>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</si>
  <si>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</si>
  <si>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</si>
  <si>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</si>
  <si>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</si>
  <si>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</si>
  <si>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</si>
  <si>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</si>
  <si>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</si>
  <si>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</si>
  <si>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</si>
  <si>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</si>
  <si>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</si>
  <si>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</si>
  <si>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</si>
  <si>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</si>
  <si>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</si>
  <si>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</si>
  <si>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</si>
  <si>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</si>
  <si>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</si>
  <si>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</si>
  <si>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</si>
  <si>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</si>
  <si>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</si>
  <si>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</si>
  <si>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</si>
  <si>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</si>
  <si>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</si>
  <si>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</si>
  <si>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</si>
  <si>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</si>
  <si>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</si>
  <si>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</si>
  <si>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</si>
  <si>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</si>
  <si>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</si>
  <si>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</si>
  <si>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</si>
  <si>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</si>
  <si>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</si>
  <si>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</si>
  <si>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</si>
  <si>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</si>
  <si>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</si>
  <si>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</si>
  <si>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</si>
  <si>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</si>
  <si>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</si>
  <si>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</si>
  <si>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</si>
  <si>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</si>
  <si>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</si>
  <si>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</si>
  <si>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</si>
  <si>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</si>
  <si>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</si>
  <si>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</si>
  <si>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</si>
  <si>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</si>
  <si>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</si>
  <si>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</si>
  <si>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</si>
  <si>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</si>
  <si>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</si>
  <si>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</si>
  <si>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</si>
  <si>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</si>
  <si>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</si>
  <si>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</si>
  <si>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</si>
  <si>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</si>
  <si>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</si>
  <si>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</si>
  <si>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</si>
  <si>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</si>
  <si>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</si>
  <si>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</si>
  <si>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</si>
  <si>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</si>
  <si>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</si>
  <si>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</si>
  <si>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</si>
  <si>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</si>
  <si>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</si>
  <si>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</si>
  <si>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</si>
  <si>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</si>
  <si>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</si>
  <si>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</si>
  <si>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</si>
  <si>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</si>
  <si>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</si>
  <si>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</si>
  <si>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</si>
  <si>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</si>
  <si>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</si>
  <si>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</si>
  <si>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</si>
  <si>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</si>
  <si>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</si>
  <si>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</si>
  <si>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</si>
  <si>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</si>
  <si>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</si>
  <si>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</si>
  <si>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</si>
  <si>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</si>
  <si>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</si>
  <si>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</si>
  <si>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</si>
  <si>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</si>
  <si>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</si>
  <si>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</si>
  <si>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</si>
  <si>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</si>
  <si>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</si>
  <si>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</si>
  <si>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</si>
  <si>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</si>
  <si>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</si>
  <si>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</si>
  <si>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</si>
  <si>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</si>
  <si>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</si>
  <si>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</si>
  <si>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</si>
  <si>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</si>
  <si>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</si>
  <si>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</si>
  <si>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</si>
  <si>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</si>
  <si>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</si>
  <si>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</si>
  <si>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</si>
  <si>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</si>
  <si>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</si>
  <si>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</si>
  <si>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</si>
  <si>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</si>
  <si>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</si>
  <si>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</si>
  <si>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</si>
  <si>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</si>
  <si>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</si>
  <si>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</si>
  <si>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</si>
  <si>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</si>
  <si>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</si>
  <si>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</si>
  <si>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</si>
  <si>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</si>
  <si>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</si>
  <si>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</si>
  <si>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</si>
  <si>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</si>
  <si>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</si>
  <si>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</si>
  <si>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</si>
  <si>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</si>
  <si>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</si>
  <si>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</si>
  <si>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</si>
  <si>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</si>
  <si>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</si>
  <si>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</si>
  <si>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</si>
  <si>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</si>
  <si>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</si>
  <si>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</si>
  <si>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</si>
  <si>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</si>
  <si>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</si>
  <si>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</si>
  <si>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</si>
  <si>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</si>
  <si>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</si>
  <si>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</si>
  <si>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</si>
  <si>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</si>
  <si>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</si>
  <si>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</si>
  <si>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</si>
  <si>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</si>
  <si>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</si>
  <si>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</si>
  <si>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</si>
  <si>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</si>
  <si>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</si>
  <si>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</si>
  <si>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</si>
  <si>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</si>
  <si>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</si>
  <si>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</si>
  <si>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</si>
  <si>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</si>
  <si>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</si>
  <si>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</si>
  <si>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</si>
  <si>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</si>
  <si>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</si>
  <si>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</si>
  <si>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</si>
  <si>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</si>
  <si>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</si>
  <si>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</si>
  <si>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</si>
  <si>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</si>
  <si>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</si>
  <si>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</si>
  <si>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</si>
  <si>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</si>
  <si>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L'ARIEGE EN AVAL D'AX LES THERMES</t>
  </si>
  <si>
    <t>L'ARIEGE</t>
  </si>
  <si>
    <t>05173400</t>
  </si>
  <si>
    <t>18310006400033</t>
  </si>
  <si>
    <t>Agence de l'Eau Adour-Garonne</t>
  </si>
  <si>
    <t>34255833500077</t>
  </si>
  <si>
    <t>AQUASCOP BIOLOGIE site de Monptellier</t>
  </si>
  <si>
    <t>IBMR-20-M152</t>
  </si>
  <si>
    <t>JOYCE LAMBERT, MAEL BARRET</t>
  </si>
  <si>
    <t>IBMR standard</t>
  </si>
  <si>
    <t>GAUCHE</t>
  </si>
  <si>
    <t>ETIAGE NORMAL</t>
  </si>
  <si>
    <t>ENSOLEILLE</t>
  </si>
  <si>
    <t>NULLE</t>
  </si>
  <si>
    <t>OUI</t>
  </si>
  <si>
    <t>peu abondant</t>
  </si>
  <si>
    <t>Caecus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</si>
</sst>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601272</v>
      </c>
      <c r="G10" s="97"/>
      <c r="H10" s="98"/>
    </row>
    <row r="11" spans="1:8" ht="15">
      <c r="A11" s="10" t="s">
        <v>2277</v>
      </c>
      <c r="B11" s="47">
        <v>44097</v>
      </c>
      <c r="D11" s="10" t="s">
        <v>2280</v>
      </c>
      <c r="E11" s="52">
        <v>6182669</v>
      </c>
      <c r="G11" s="97"/>
      <c r="H11" s="98"/>
    </row>
    <row r="12" spans="1:8" ht="15">
      <c r="A12" s="10" t="s">
        <v>2283</v>
      </c>
      <c r="B12" s="52" t="s">
        <v>5294</v>
      </c>
      <c r="D12" s="10" t="s">
        <v>2281</v>
      </c>
      <c r="E12" s="52">
        <v>601180</v>
      </c>
      <c r="G12" s="99"/>
      <c r="H12" s="100"/>
    </row>
    <row r="13" spans="1:5" ht="17.25" customHeight="1" thickBot="1">
      <c r="A13" s="2"/>
      <c r="B13" s="55"/>
      <c r="D13" s="10" t="s">
        <v>2282</v>
      </c>
      <c r="E13" s="52">
        <v>6182701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601272</v>
      </c>
    </row>
    <row r="18" spans="1:3" ht="15">
      <c r="A18" s="111"/>
      <c r="B18" s="49" t="s">
        <v>2267</v>
      </c>
      <c r="C18" s="61">
        <f>E11</f>
        <v>6182669</v>
      </c>
    </row>
    <row r="19" spans="1:2" ht="15">
      <c r="A19" s="3" t="s">
        <v>2063</v>
      </c>
      <c r="B19" s="29">
        <v>664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26.3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26.3</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row>
    <row r="44" spans="1:5" s="15" customFormat="1" ht="15">
      <c r="A44" s="3" t="s">
        <v>2106</v>
      </c>
      <c r="B44" s="9">
        <v>2</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3</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5</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3</v>
      </c>
      <c r="C83" s="6"/>
      <c r="D83" s="10" t="s">
        <v>2075</v>
      </c>
      <c r="E83" s="9"/>
    </row>
    <row r="84" spans="1:5" s="15" customFormat="1" ht="15">
      <c r="A84" s="3" t="s">
        <v>2074</v>
      </c>
      <c r="B84" s="9">
        <v>3</v>
      </c>
      <c r="C84" s="6"/>
      <c r="D84" s="10" t="s">
        <v>2074</v>
      </c>
      <c r="E84" s="9"/>
    </row>
    <row r="85" spans="1:5" s="15" customFormat="1" ht="15">
      <c r="A85" s="3" t="s">
        <v>2073</v>
      </c>
      <c r="B85" s="9">
        <v>4</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547</v>
      </c>
      <c r="B97" s="20" t="str">
        <f>IF(A97="NEWCOD",IF(ISBLANK(G97),"renseigner le champ 'Nouveau taxon'",G97),VLOOKUP(A97,'Ref Taxo'!A:B,2,FALSE))</f>
        <v>Didymosphenia</v>
      </c>
      <c r="C97" s="21">
        <f>IF(A97="NEWCOD",IF(ISBLANK(H97),"NoCod",H97),VLOOKUP(A97,'Ref Taxo'!A:D,4,FALSE))</f>
        <v>9381</v>
      </c>
      <c r="D97" s="34">
        <v>0.01</v>
      </c>
      <c r="E97" s="35"/>
      <c r="F97" s="35" t="s">
        <v>2290</v>
      </c>
      <c r="G97" s="77"/>
      <c r="H97" s="78"/>
    </row>
    <row r="98" spans="1:8" ht="15">
      <c r="A98" s="33" t="s">
        <v>638</v>
      </c>
      <c r="B98" s="20" t="str">
        <f>IF(A98="NEWCOD",IF(ISBLANK(G98),"renseigner le champ 'Nouveau taxon'",G98),VLOOKUP(A98,'Ref Taxo'!A:B,2,FALSE))</f>
        <v>Encyonema</v>
      </c>
      <c r="C98" s="21">
        <f>IF(A98="NEWCOD",IF(ISBLANK(H98),"NoCod",H98),VLOOKUP(A98,'Ref Taxo'!A:D,4,FALSE))</f>
        <v>9378</v>
      </c>
      <c r="D98" s="34">
        <v>0.01</v>
      </c>
      <c r="E98" s="35"/>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0.03</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0.03</v>
      </c>
      <c r="E101" s="35"/>
      <c r="F101" s="35" t="s">
        <v>2290</v>
      </c>
      <c r="G101" s="79"/>
      <c r="H101" s="80"/>
    </row>
    <row r="102" spans="1:8" ht="15">
      <c r="A102" s="33" t="s">
        <v>1641</v>
      </c>
      <c r="B102" s="20" t="str">
        <f>IF(A102="NEWCOD",IF(ISBLANK(G102),"renseigner le champ 'Nouveau taxon'",G102),VLOOKUP(A102,'Ref Taxo'!A:B,2,FALSE))</f>
        <v>Rhizoclonium</v>
      </c>
      <c r="C102" s="21">
        <f>IF(A102="NEWCOD",IF(ISBLANK(H102),"NoCod",H102),VLOOKUP(A102,'Ref Taxo'!A:D,4,FALSE))</f>
        <v>1125</v>
      </c>
      <c r="D102" s="34">
        <v>0.01</v>
      </c>
      <c r="E102" s="35"/>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0.01</v>
      </c>
      <c r="E103" s="35"/>
      <c r="F103" s="35" t="s">
        <v>2290</v>
      </c>
      <c r="G103" s="79"/>
      <c r="H103" s="80"/>
    </row>
    <row r="104" spans="1:8" ht="15">
      <c r="A104" s="33" t="s">
        <v>1977</v>
      </c>
      <c r="B104" s="20" t="str">
        <f>IF(A104="NEWCOD",IF(ISBLANK(G104),"renseigner le champ 'Nouveau taxon'",G104),VLOOKUP(A104,'Ref Taxo'!A:B,2,FALSE))</f>
        <v>Ulothrix</v>
      </c>
      <c r="C104" s="21">
        <f>IF(A104="NEWCOD",IF(ISBLANK(H104),"NoCod",H104),VLOOKUP(A104,'Ref Taxo'!A:D,4,FALSE))</f>
        <v>1142</v>
      </c>
      <c r="D104" s="34">
        <v>0.03</v>
      </c>
      <c r="E104" s="35"/>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0.05</v>
      </c>
      <c r="E105" s="35"/>
      <c r="F105" s="35" t="s">
        <v>2290</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0.02</v>
      </c>
      <c r="E106" s="35"/>
      <c r="F106" s="35" t="s">
        <v>2290</v>
      </c>
      <c r="G106" s="79"/>
      <c r="H106" s="80"/>
    </row>
    <row r="107" spans="1:8" ht="15">
      <c r="A107" s="33" t="s">
        <v>466</v>
      </c>
      <c r="B107" s="20" t="str">
        <f>IF(A107="NEWCOD",IF(ISBLANK(G107),"renseigner le champ 'Nouveau taxon'",G107),VLOOKUP(A107,'Ref Taxo'!A:B,2,FALSE))</f>
        <v>Conocephalum conicum</v>
      </c>
      <c r="C107" s="21">
        <f>IF(A107="NEWCOD",IF(ISBLANK(H107),"NoCod",H107),VLOOKUP(A107,'Ref Taxo'!A:D,4,FALSE))</f>
        <v>1176</v>
      </c>
      <c r="D107" s="34">
        <v>0.01</v>
      </c>
      <c r="E107" s="35"/>
      <c r="F107" s="35" t="s">
        <v>2290</v>
      </c>
      <c r="G107" s="79"/>
      <c r="H107" s="80"/>
    </row>
    <row r="108" spans="1:8" ht="15">
      <c r="A108" s="33" t="s">
        <v>1336</v>
      </c>
      <c r="B108" s="20" t="str">
        <f>IF(A108="NEWCOD",IF(ISBLANK(G108),"renseigner le champ 'Nouveau taxon'",G108),VLOOKUP(A108,'Ref Taxo'!A:B,2,FALSE))</f>
        <v>Pellia endiviifolia</v>
      </c>
      <c r="C108" s="21">
        <f>IF(A108="NEWCOD",IF(ISBLANK(H108),"NoCod",H108),VLOOKUP(A108,'Ref Taxo'!A:D,4,FALSE))</f>
        <v>1197</v>
      </c>
      <c r="D108" s="34">
        <v>0.01</v>
      </c>
      <c r="E108" s="35"/>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0.01</v>
      </c>
      <c r="E109" s="35"/>
      <c r="F109" s="35" t="s">
        <v>2290</v>
      </c>
      <c r="G109" s="79"/>
      <c r="H109" s="80"/>
    </row>
    <row r="110" spans="1:8" ht="15">
      <c r="A110" s="33" t="s">
        <v>193</v>
      </c>
      <c r="B110" s="20" t="str">
        <f>IF(A110="NEWCOD",IF(ISBLANK(G110),"renseigner le champ 'Nouveau taxon'",G110),VLOOKUP(A110,'Ref Taxo'!A:B,2,FALSE))</f>
        <v>Bryum pseudotriquetrum</v>
      </c>
      <c r="C110" s="21">
        <f>IF(A110="NEWCOD",IF(ISBLANK(H110),"NoCod",H110),VLOOKUP(A110,'Ref Taxo'!A:D,4,FALSE))</f>
        <v>1274</v>
      </c>
      <c r="D110" s="34">
        <v>0.01</v>
      </c>
      <c r="E110" s="35"/>
      <c r="F110" s="35" t="s">
        <v>2290</v>
      </c>
      <c r="G110" s="79"/>
      <c r="H110" s="80"/>
    </row>
    <row r="111" spans="1:8" ht="15">
      <c r="A111" s="33" t="s">
        <v>5303</v>
      </c>
      <c r="B111" s="20" t="str">
        <f>IF(A111="NEWCOD",IF(ISBLANK(G111),"renseigner le champ 'Nouveau taxon'",G111),VLOOKUP(A111,'Ref Taxo'!A:B,2,FALSE))</f>
        <v>Calliergonella cuspidata</v>
      </c>
      <c r="C111" s="21">
        <f>IF(A111="NEWCOD",IF(ISBLANK(H111),"NoCod",H111),VLOOKUP(A111,'Ref Taxo'!A:D,4,FALSE))</f>
        <v>1228</v>
      </c>
      <c r="D111" s="34">
        <v>0.01</v>
      </c>
      <c r="E111" s="35"/>
      <c r="F111" s="35" t="s">
        <v>2290</v>
      </c>
      <c r="G111" s="79"/>
      <c r="H111" s="80"/>
    </row>
    <row r="112" spans="1:8" ht="15">
      <c r="A112" s="33" t="s">
        <v>479</v>
      </c>
      <c r="B112" s="20" t="str">
        <f>IF(A112="NEWCOD",IF(ISBLANK(G112),"renseigner le champ 'Nouveau taxon'",G112),VLOOKUP(A112,'Ref Taxo'!A:B,2,FALSE))</f>
        <v>Cratoneuron filicinum</v>
      </c>
      <c r="C112" s="21">
        <f>IF(A112="NEWCOD",IF(ISBLANK(H112),"NoCod",H112),VLOOKUP(A112,'Ref Taxo'!A:D,4,FALSE))</f>
        <v>1233</v>
      </c>
      <c r="D112" s="34">
        <v>0.01</v>
      </c>
      <c r="E112" s="35"/>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35"/>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0.4</v>
      </c>
      <c r="E114" s="35"/>
      <c r="F114" s="35" t="s">
        <v>2290</v>
      </c>
      <c r="G114" s="79"/>
      <c r="H114" s="80"/>
    </row>
    <row r="115" spans="1:8" ht="15">
      <c r="A115" s="33" t="s">
        <v>775</v>
      </c>
      <c r="B115" s="20" t="str">
        <f>IF(A115="NEWCOD",IF(ISBLANK(G115),"renseigner le champ 'Nouveau taxon'",G115),VLOOKUP(A115,'Ref Taxo'!A:B,2,FALSE))</f>
        <v>Fontinalis squamosa</v>
      </c>
      <c r="C115" s="21">
        <f>IF(A115="NEWCOD",IF(ISBLANK(H115),"NoCod",H115),VLOOKUP(A115,'Ref Taxo'!A:D,4,FALSE))</f>
        <v>1312</v>
      </c>
      <c r="D115" s="34">
        <v>0.01</v>
      </c>
      <c r="E115" s="35"/>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0.01</v>
      </c>
      <c r="E116" s="35"/>
      <c r="F116" s="35" t="s">
        <v>2290</v>
      </c>
      <c r="G116" s="79"/>
      <c r="H116" s="80"/>
    </row>
    <row r="117" spans="1:8" ht="15">
      <c r="A117" s="33" t="s">
        <v>1405</v>
      </c>
      <c r="B117" s="20" t="str">
        <f>IF(A117="NEWCOD",IF(ISBLANK(G117),"renseigner le champ 'Nouveau taxon'",G117),VLOOKUP(A117,'Ref Taxo'!A:B,2,FALSE))</f>
        <v>Plagiomnium undulatum</v>
      </c>
      <c r="C117" s="21">
        <f>IF(A117="NEWCOD",IF(ISBLANK(H117),"NoCod",H117),VLOOKUP(A117,'Ref Taxo'!A:D,4,FALSE))</f>
        <v>19921</v>
      </c>
      <c r="D117" s="34">
        <v>0.01</v>
      </c>
      <c r="E117" s="35"/>
      <c r="F117" s="35" t="s">
        <v>2290</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0.01</v>
      </c>
      <c r="E118" s="35"/>
      <c r="F118" s="35" t="s">
        <v>2290</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0.01</v>
      </c>
      <c r="E119" s="35"/>
      <c r="F119" s="35" t="s">
        <v>2290</v>
      </c>
      <c r="G119" s="79"/>
      <c r="H119" s="80"/>
    </row>
    <row r="120" spans="1:8" ht="15">
      <c r="A120" s="33" t="s">
        <v>273</v>
      </c>
      <c r="B120" s="20" t="str">
        <f>IF(A120="NEWCOD",IF(ISBLANK(G120),"renseigner le champ 'Nouveau taxon'",G120),VLOOKUP(A120,'Ref Taxo'!A:B,2,FALSE))</f>
        <v>Cardamine raphanifolia</v>
      </c>
      <c r="C120" s="21">
        <f>IF(A120="NEWCOD",IF(ISBLANK(H120),"NoCod",H120),VLOOKUP(A120,'Ref Taxo'!A:D,4,FALSE))</f>
        <v>31520</v>
      </c>
      <c r="D120" s="34">
        <v>0.01</v>
      </c>
      <c r="E120" s="35"/>
      <c r="F120" s="35" t="s">
        <v>2290</v>
      </c>
      <c r="G120" s="79"/>
      <c r="H120" s="80"/>
    </row>
    <row r="121" spans="1:8" ht="15">
      <c r="A121" s="33" t="s">
        <v>796</v>
      </c>
      <c r="B121" s="20" t="str">
        <f>IF(A121="NEWCOD",IF(ISBLANK(G121),"renseigner le champ 'Nouveau taxon'",G121),VLOOKUP(A121,'Ref Taxo'!A:B,2,FALSE))</f>
        <v>Glechoma hederacea</v>
      </c>
      <c r="C121" s="21">
        <f>IF(A121="NEWCOD",IF(ISBLANK(H121),"NoCod",H121),VLOOKUP(A121,'Ref Taxo'!A:D,4,FALSE))</f>
        <v>19767</v>
      </c>
      <c r="D121" s="34">
        <v>0.01</v>
      </c>
      <c r="E121" s="35"/>
      <c r="F121" s="35" t="s">
        <v>2290</v>
      </c>
      <c r="G121" s="79"/>
      <c r="H121" s="80"/>
    </row>
    <row r="122" spans="1:8" ht="15">
      <c r="A122" s="33" t="s">
        <v>1556</v>
      </c>
      <c r="B122" s="20" t="str">
        <f>IF(A122="NEWCOD",IF(ISBLANK(G122),"renseigner le champ 'Nouveau taxon'",G122),VLOOKUP(A122,'Ref Taxo'!A:B,2,FALSE))</f>
        <v>Potentilla reptans</v>
      </c>
      <c r="C122" s="21">
        <f>IF(A122="NEWCOD",IF(ISBLANK(H122),"NoCod",H122),VLOOKUP(A122,'Ref Taxo'!A:D,4,FALSE))</f>
        <v>29945</v>
      </c>
      <c r="D122" s="34">
        <v>0.01</v>
      </c>
      <c r="E122" s="35"/>
      <c r="F122" s="35" t="s">
        <v>2290</v>
      </c>
      <c r="G122" s="79"/>
      <c r="H122" s="80"/>
    </row>
    <row r="123" spans="1:8" ht="15">
      <c r="A123" s="33" t="s">
        <v>1616</v>
      </c>
      <c r="B123" s="20" t="str">
        <f>IF(A123="NEWCOD",IF(ISBLANK(G123),"renseigner le champ 'Nouveau taxon'",G123),VLOOKUP(A123,'Ref Taxo'!A:B,2,FALSE))</f>
        <v>Ranunculus repens</v>
      </c>
      <c r="C123" s="21">
        <f>IF(A123="NEWCOD",IF(ISBLANK(H123),"NoCod",H123),VLOOKUP(A123,'Ref Taxo'!A:D,4,FALSE))</f>
        <v>1910</v>
      </c>
      <c r="D123" s="34">
        <v>0.01</v>
      </c>
      <c r="E123" s="35"/>
      <c r="F123" s="35" t="s">
        <v>2290</v>
      </c>
      <c r="G123" s="79"/>
      <c r="H123" s="80"/>
    </row>
    <row r="124" spans="1:8" ht="15">
      <c r="A124" s="33" t="s">
        <v>631</v>
      </c>
      <c r="B124" s="20" t="str">
        <f>IF(A124="NEWCOD",IF(ISBLANK(G124),"renseigner le champ 'Nouveau taxon'",G124),VLOOKUP(A124,'Ref Taxo'!A:B,2,FALSE))</f>
        <v>Elodea canadensis</v>
      </c>
      <c r="C124" s="21">
        <f>IF(A124="NEWCOD",IF(ISBLANK(H124),"NoCod",H124),VLOOKUP(A124,'Ref Taxo'!A:D,4,FALSE))</f>
        <v>1586</v>
      </c>
      <c r="D124" s="34">
        <v>0.02</v>
      </c>
      <c r="E124" s="35"/>
      <c r="F124" s="35" t="s">
        <v>2290</v>
      </c>
      <c r="G124" s="79"/>
      <c r="H124" s="80"/>
    </row>
    <row r="125" spans="1:8" ht="15">
      <c r="A125" s="33" t="s">
        <v>661</v>
      </c>
      <c r="B125" s="20" t="str">
        <f>IF(A125="NEWCOD",IF(ISBLANK(G125),"renseigner le champ 'Nouveau taxon'",G125),VLOOKUP(A125,'Ref Taxo'!A:B,2,FALSE))</f>
        <v>Equisetum arvense</v>
      </c>
      <c r="C125" s="21">
        <f>IF(A125="NEWCOD",IF(ISBLANK(H125),"NoCod",H125),VLOOKUP(A125,'Ref Taxo'!A:D,4,FALSE))</f>
        <v>1384</v>
      </c>
      <c r="D125" s="34">
        <v>0.01</v>
      </c>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