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61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<sst xmlns="http://schemas.openxmlformats.org/spreadsheetml/2006/main" count="6488" uniqueCount="5303">
  <si>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</si>
  <si>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</si>
  <si>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</si>
  <si>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</si>
  <si>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</si>
  <si>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</si>
  <si>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</si>
  <si>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</si>
  <si>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</si>
  <si>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</si>
  <si>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</si>
  <si>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</si>
  <si>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</si>
  <si>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</si>
  <si>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</si>
  <si>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</si>
  <si>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</si>
  <si>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</si>
  <si>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</si>
  <si>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</si>
  <si>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</si>
  <si>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</si>
  <si>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</si>
  <si>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</si>
  <si>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</si>
  <si>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</si>
  <si>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</si>
  <si>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</si>
  <si>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</si>
  <si>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</si>
  <si>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</si>
  <si>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</si>
  <si>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</si>
  <si>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</si>
  <si>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</si>
  <si>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</si>
  <si>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</si>
  <si>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</si>
  <si>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</si>
  <si>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</si>
  <si>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</si>
  <si>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</si>
  <si>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</si>
  <si>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</si>
  <si>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</si>
  <si>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</si>
  <si>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</si>
  <si>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</si>
  <si>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</si>
  <si>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</si>
  <si>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</si>
  <si>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</si>
  <si>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</si>
  <si>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</si>
  <si>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</si>
  <si>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</si>
  <si>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</si>
  <si>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</si>
  <si>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</si>
  <si>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</si>
  <si>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</si>
  <si>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</si>
  <si>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</si>
  <si>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</si>
  <si>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</si>
  <si>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</si>
  <si>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</si>
  <si>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</si>
  <si>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</si>
  <si>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</si>
  <si>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</si>
  <si>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</si>
  <si>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</si>
  <si>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</si>
  <si>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</si>
  <si>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</si>
  <si>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</si>
  <si>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</si>
  <si>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</si>
  <si>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</si>
  <si>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</si>
  <si>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</si>
  <si>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</si>
  <si>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</si>
  <si>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</si>
  <si>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</si>
  <si>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</si>
  <si>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</si>
  <si>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</si>
  <si>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</si>
  <si>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</si>
  <si>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</si>
  <si>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</si>
  <si>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</si>
  <si>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</si>
  <si>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</si>
  <si>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</si>
  <si>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</si>
  <si>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</si>
  <si>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</si>
  <si>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</si>
  <si>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</si>
  <si>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</si>
  <si>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</si>
  <si>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</si>
  <si>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</si>
  <si>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</si>
  <si>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</si>
  <si>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</si>
  <si>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</si>
  <si>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</si>
  <si>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</si>
  <si>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</si>
  <si>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</si>
  <si>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</si>
  <si>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</si>
  <si>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</si>
  <si>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</si>
  <si>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</si>
  <si>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</si>
  <si>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</si>
  <si>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</si>
  <si>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</si>
  <si>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</si>
  <si>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</si>
  <si>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</si>
  <si>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</si>
  <si>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</si>
  <si>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</si>
  <si>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</si>
  <si>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</si>
  <si>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</si>
  <si>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</si>
  <si>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</si>
  <si>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</si>
  <si>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</si>
  <si>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</si>
  <si>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</si>
  <si>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</si>
  <si>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</si>
  <si>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</si>
  <si>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</si>
  <si>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</si>
  <si>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</si>
  <si>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</si>
  <si>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</si>
  <si>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</si>
  <si>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</si>
  <si>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</si>
  <si>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</si>
  <si>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</si>
  <si>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</si>
  <si>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</si>
  <si>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</si>
  <si>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</si>
  <si>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</si>
  <si>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</si>
  <si>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</si>
  <si>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</si>
  <si>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</si>
  <si>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</si>
  <si>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</si>
  <si>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</si>
  <si>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</si>
  <si>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</si>
  <si>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</si>
  <si>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</si>
  <si>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</si>
  <si>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</si>
  <si>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</si>
  <si>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</si>
  <si>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</si>
  <si>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</si>
  <si>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</si>
  <si>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</si>
  <si>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</si>
  <si>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</si>
  <si>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</si>
  <si>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</si>
  <si>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</si>
  <si>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</si>
  <si>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</si>
  <si>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</si>
  <si>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</si>
  <si>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</si>
  <si>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</si>
  <si>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</si>
  <si>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</si>
  <si>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</si>
  <si>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</si>
  <si>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</si>
  <si>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</si>
  <si>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</si>
  <si>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</si>
  <si>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</si>
  <si>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</si>
  <si>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</si>
  <si>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</si>
  <si>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</si>
  <si>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</si>
  <si>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</si>
  <si>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</si>
  <si>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</si>
  <si>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</si>
  <si>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</si>
  <si>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</si>
  <si>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</si>
  <si>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</si>
  <si>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</si>
  <si>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</si>
  <si>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</si>
  <si>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</si>
  <si>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</si>
  <si>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</si>
  <si>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</si>
  <si>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</si>
  <si>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</si>
  <si>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</si>
  <si>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</si>
  <si>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</si>
  <si>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</si>
  <si>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</si>
  <si>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</si>
  <si>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</si>
  <si>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</si>
  <si>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</si>
  <si>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</si>
  <si>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</si>
  <si>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</si>
  <si>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</si>
  <si>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</si>
  <si>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</si>
  <si>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</si>
  <si>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</si>
  <si>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</si>
  <si>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</si>
  <si>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</si>
  <si>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</si>
  <si>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</si>
  <si>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</si>
  <si>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</si>
  <si>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</si>
  <si>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</si>
  <si>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</si>
  <si>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</si>
  <si>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</si>
  <si>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</si>
  <si>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</si>
  <si>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</si>
  <si>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</si>
  <si>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</si>
  <si>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</si>
  <si>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</si>
  <si>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</si>
  <si>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</si>
  <si>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</si>
  <si>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</si>
  <si>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</si>
  <si>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</si>
  <si>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</si>
  <si>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</si>
  <si>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</si>
  <si>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</si>
  <si>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</si>
  <si>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</si>
  <si>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</si>
  <si>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</si>
  <si>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</si>
  <si>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</si>
  <si>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</si>
  <si>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</si>
  <si>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</si>
  <si>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</si>
  <si>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</si>
  <si>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</si>
  <si>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</si>
  <si>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</si>
  <si>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</si>
  <si>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</si>
  <si>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</si>
  <si>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</si>
  <si>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</si>
  <si>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</si>
  <si>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</si>
  <si>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</si>
  <si>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</si>
  <si>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</si>
  <si>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</si>
  <si>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</si>
  <si>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</si>
  <si>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</si>
  <si>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</si>
  <si>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</si>
  <si>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</si>
  <si>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</si>
  <si>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</si>
  <si>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</si>
  <si>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</si>
  <si>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</si>
  <si>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</si>
  <si>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</si>
  <si>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</si>
  <si>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</si>
  <si>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</si>
  <si>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</si>
  <si>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</si>
  <si>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</si>
  <si>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</si>
  <si>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</si>
  <si>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</si>
  <si>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</si>
  <si>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</si>
  <si>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</si>
  <si>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</si>
  <si>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</si>
  <si>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</si>
  <si>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</si>
  <si>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</si>
  <si>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</si>
  <si>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</si>
  <si>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</si>
  <si>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</si>
  <si>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</si>
  <si>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</si>
  <si>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</si>
  <si>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</si>
  <si>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</si>
  <si>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</si>
  <si>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</si>
  <si>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</si>
  <si>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</si>
  <si>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</si>
  <si>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</si>
  <si>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</si>
  <si>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</si>
  <si>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</si>
  <si>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</si>
  <si>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</si>
  <si>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</si>
  <si>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</si>
  <si>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</si>
  <si>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</si>
  <si>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</si>
  <si>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</si>
  <si>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</si>
  <si>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</si>
  <si>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</si>
  <si>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</si>
  <si>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</si>
  <si>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</si>
  <si>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</si>
  <si>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</si>
  <si>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</si>
  <si>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</si>
  <si>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</si>
  <si>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</si>
  <si>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</si>
  <si>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</si>
  <si>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</si>
  <si>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</si>
  <si>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</si>
  <si>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</si>
  <si>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</si>
  <si>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</si>
  <si>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</si>
  <si>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</si>
  <si>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</si>
  <si>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</si>
  <si>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</si>
  <si>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</si>
  <si>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</si>
  <si>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</si>
  <si>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</si>
  <si>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</si>
  <si>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</si>
  <si>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</si>
  <si>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</si>
  <si>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</si>
  <si>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</si>
  <si>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</si>
  <si>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</si>
  <si>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</si>
  <si>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</si>
  <si>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</si>
  <si>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</si>
  <si>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</si>
  <si>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</si>
  <si>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</si>
  <si>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</si>
  <si>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</si>
  <si>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</si>
  <si>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</si>
  <si>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</si>
  <si>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</si>
  <si>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</si>
  <si>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</si>
  <si>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</si>
  <si>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</si>
  <si>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</si>
  <si>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</si>
  <si>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</si>
  <si>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</si>
  <si>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</si>
  <si>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</si>
  <si>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</si>
  <si>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</si>
  <si>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</si>
  <si>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</si>
  <si>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</si>
  <si>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</si>
  <si>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</si>
  <si>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</si>
  <si>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</si>
  <si>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</si>
  <si>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</si>
  <si>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</si>
  <si>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</si>
  <si>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</si>
  <si>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</si>
  <si>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</si>
  <si>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</si>
  <si>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</si>
  <si>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</si>
  <si>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</si>
  <si>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</si>
  <si>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</si>
  <si>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</si>
  <si>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</si>
  <si>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</si>
  <si>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</si>
  <si>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</si>
  <si>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</si>
  <si>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</si>
  <si>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</si>
  <si>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</si>
  <si>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</si>
  <si>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</si>
  <si>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</si>
  <si>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</si>
  <si>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</si>
  <si>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</si>
  <si>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</si>
  <si>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</si>
  <si>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</si>
  <si>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</si>
  <si>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</si>
  <si>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</si>
  <si>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</si>
  <si>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</si>
  <si>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</si>
  <si>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</si>
  <si>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</si>
  <si>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</si>
  <si>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</si>
  <si>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</si>
  <si>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</si>
  <si>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</si>
  <si>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</si>
  <si>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</si>
  <si>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</si>
  <si>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</si>
  <si>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</si>
  <si>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</si>
  <si>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</si>
  <si>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</si>
  <si>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</si>
  <si>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</si>
  <si>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</si>
  <si>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</si>
  <si>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</si>
  <si>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</si>
  <si>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</si>
  <si>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</si>
  <si>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</si>
  <si>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</si>
  <si>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</si>
  <si>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</si>
  <si>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</si>
  <si>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</si>
  <si>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</si>
  <si>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</si>
  <si>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</si>
  <si>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</si>
  <si>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</si>
  <si>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</si>
  <si>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</si>
  <si>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</si>
  <si>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</si>
  <si>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</si>
  <si>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</si>
  <si>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</si>
  <si>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</si>
  <si>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</si>
  <si>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</si>
  <si>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</si>
  <si>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</si>
  <si>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</si>
  <si>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</si>
  <si>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</si>
  <si>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</si>
  <si>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</si>
  <si>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</si>
  <si>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</si>
  <si>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</si>
  <si>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</si>
  <si>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</si>
  <si>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</si>
  <si>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</si>
  <si>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</si>
  <si>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</si>
  <si>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</si>
  <si>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</si>
  <si>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</si>
  <si>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</si>
  <si>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</si>
  <si>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</si>
  <si>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</si>
  <si>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</si>
  <si>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</si>
  <si>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</si>
  <si>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</si>
  <si>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</si>
  <si>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</si>
  <si>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</si>
  <si>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</si>
  <si>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</si>
  <si>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</si>
  <si>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</si>
  <si>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</si>
  <si>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</si>
  <si>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</si>
  <si>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</si>
  <si>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</si>
  <si>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</si>
  <si>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</si>
  <si>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</si>
  <si>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</si>
  <si>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</si>
  <si>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</si>
  <si>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</si>
  <si>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</si>
  <si>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</si>
  <si>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</si>
  <si>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</si>
  <si>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</si>
  <si>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</si>
  <si>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</si>
  <si>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</si>
  <si>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</si>
  <si>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</si>
  <si>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</si>
  <si>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</si>
  <si>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</si>
  <si>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</si>
  <si>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</si>
  <si>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</si>
  <si>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</si>
  <si>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</si>
  <si>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</si>
  <si>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</si>
  <si>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</si>
  <si>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</si>
  <si>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</si>
  <si>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</si>
  <si>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</si>
  <si>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</si>
  <si>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</si>
  <si>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</si>
  <si>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</si>
  <si>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</si>
  <si>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</si>
  <si>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</si>
  <si>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</si>
  <si>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</si>
  <si>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</si>
  <si>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</si>
  <si>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</si>
  <si>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</si>
  <si>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</si>
  <si>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</si>
  <si>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</si>
  <si>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</si>
  <si>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</si>
  <si>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</si>
  <si>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</si>
  <si>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</si>
  <si>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</si>
  <si>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</si>
  <si>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</si>
  <si>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</si>
  <si>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</si>
  <si>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</si>
  <si>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</si>
  <si>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</si>
  <si>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</si>
  <si>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</si>
  <si>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</si>
  <si>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</si>
  <si>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</si>
  <si>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</si>
  <si>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</si>
  <si>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</si>
  <si>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</si>
  <si>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</si>
  <si>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</si>
  <si>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</si>
  <si>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</si>
  <si>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</si>
  <si>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</si>
  <si>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</si>
  <si>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</si>
  <si>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</si>
  <si>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</si>
  <si>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</si>
  <si>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</si>
  <si>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</si>
  <si>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</si>
  <si>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</si>
  <si>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</si>
  <si>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</si>
  <si>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</si>
  <si>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</si>
  <si>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</si>
  <si>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</si>
  <si>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</si>
  <si>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</si>
  <si>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</si>
  <si>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</si>
  <si>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</si>
  <si>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</si>
  <si>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</si>
  <si>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</si>
  <si>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</si>
  <si>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</si>
  <si>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</si>
  <si>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</si>
  <si>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</si>
  <si>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</si>
  <si>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</si>
  <si>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</si>
  <si>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</si>
  <si>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</si>
  <si>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</si>
  <si>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</si>
  <si>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</si>
  <si>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</si>
  <si>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</si>
  <si>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</si>
  <si>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</si>
  <si>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</si>
  <si>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</si>
  <si>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</si>
  <si>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</si>
  <si>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</si>
  <si>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</si>
  <si>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</si>
  <si>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</si>
  <si>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</si>
  <si>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</si>
  <si>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</si>
  <si>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</si>
  <si>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</si>
  <si>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</si>
  <si>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</si>
  <si>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</si>
  <si>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</si>
  <si>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</si>
  <si>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</si>
  <si>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</si>
  <si>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</si>
  <si>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</si>
  <si>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</si>
  <si>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</si>
  <si>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</si>
  <si>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</si>
  <si>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</si>
  <si>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</si>
  <si>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</si>
  <si>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</si>
  <si>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</si>
  <si>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</si>
  <si>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</si>
  <si>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</si>
  <si>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</si>
  <si>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</si>
  <si>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</si>
  <si>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</si>
  <si>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</si>
  <si>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</si>
  <si>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</si>
  <si>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</si>
  <si>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</si>
  <si>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</si>
  <si>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</si>
  <si>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</si>
  <si>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</si>
  <si>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</si>
  <si>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</si>
  <si>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</si>
  <si>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</si>
  <si>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</si>
  <si>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</si>
  <si>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</si>
  <si>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</si>
  <si>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</si>
  <si>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</si>
  <si>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</si>
  <si>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</si>
  <si>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</si>
  <si>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</si>
  <si>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</si>
  <si>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</si>
  <si>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</si>
  <si>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</si>
  <si>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</si>
  <si>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</si>
  <si>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</si>
  <si>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</si>
  <si>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</si>
  <si>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</si>
  <si>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</si>
  <si>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</si>
  <si>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</si>
  <si>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</si>
  <si>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</si>
  <si>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</si>
  <si>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</si>
  <si>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</si>
  <si>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</si>
  <si>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</si>
  <si>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</si>
  <si>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</si>
  <si>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</si>
  <si>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</si>
  <si>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</si>
  <si>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</si>
  <si>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</si>
  <si>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</si>
  <si>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</si>
  <si>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</si>
  <si>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</si>
  <si>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</si>
  <si>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</si>
  <si>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</si>
  <si>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</si>
  <si>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</si>
  <si>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</si>
  <si>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</si>
  <si>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</si>
  <si>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</si>
  <si>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</si>
  <si>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</si>
  <si>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</si>
  <si>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</si>
  <si>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</si>
  <si>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</si>
  <si>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</si>
  <si>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</si>
  <si>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</si>
  <si>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</si>
  <si>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</si>
  <si>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</si>
  <si>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</si>
  <si>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</si>
  <si>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</si>
  <si>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</si>
  <si>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</si>
  <si>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</si>
  <si>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</si>
  <si>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</si>
  <si>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</si>
  <si>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</si>
  <si>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</si>
  <si>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</si>
  <si>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</si>
  <si>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</si>
  <si>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</si>
  <si>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</si>
  <si>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</si>
  <si>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</si>
  <si>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</si>
  <si>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</si>
  <si>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</si>
  <si>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</si>
  <si>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</si>
  <si>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</si>
  <si>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</si>
  <si>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</si>
  <si>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</si>
  <si>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</si>
  <si>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</si>
  <si>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</si>
  <si>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</si>
  <si>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</si>
  <si>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</si>
  <si>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</si>
  <si>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</si>
  <si>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</si>
  <si>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</si>
  <si>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</si>
  <si>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</si>
  <si>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</si>
  <si>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</si>
  <si>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</si>
  <si>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</si>
  <si>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</si>
  <si>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</si>
  <si>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</si>
  <si>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</si>
  <si>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</si>
  <si>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</si>
  <si>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</si>
  <si>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</si>
  <si>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</si>
  <si>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</si>
  <si>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</si>
  <si>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</si>
  <si>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</si>
  <si>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</si>
  <si>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</si>
  <si>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</si>
  <si>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</si>
  <si>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</si>
  <si>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</si>
  <si>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</si>
  <si>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</si>
  <si>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</si>
  <si>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</si>
  <si>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</si>
  <si>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</si>
  <si>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</si>
  <si>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</si>
  <si>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</si>
  <si>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</si>
  <si>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</si>
  <si>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</si>
  <si>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</si>
  <si>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</si>
  <si>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</si>
  <si>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</si>
  <si>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</si>
  <si>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</si>
  <si>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</si>
  <si>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</si>
  <si>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</si>
  <si>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</si>
  <si>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</si>
  <si>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</si>
  <si>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</si>
  <si>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</si>
  <si>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</si>
  <si>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</si>
  <si>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</si>
  <si>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</si>
  <si>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</si>
  <si>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</si>
  <si>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</si>
  <si>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</si>
  <si>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</si>
  <si>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</si>
  <si>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</si>
  <si>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</si>
  <si>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</si>
  <si>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</si>
  <si>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</si>
  <si>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</si>
  <si>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</si>
  <si>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</si>
  <si>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</si>
  <si>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</si>
  <si>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</si>
  <si>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</si>
  <si>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</si>
  <si>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</si>
  <si>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</si>
  <si>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</si>
  <si>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</si>
  <si>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</si>
  <si>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</si>
  <si>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</si>
  <si>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</si>
  <si>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</si>
  <si>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</si>
  <si>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</si>
  <si>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</si>
  <si>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</si>
  <si>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</si>
  <si>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</si>
  <si>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</si>
  <si>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</si>
  <si>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</si>
  <si>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</si>
  <si>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</si>
  <si>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</si>
  <si>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</si>
  <si>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</si>
  <si>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</si>
  <si>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</si>
  <si>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</si>
  <si>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</si>
  <si>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</si>
  <si>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</si>
  <si>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</si>
  <si>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</si>
  <si>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</si>
  <si>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</si>
  <si>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</si>
  <si>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</si>
  <si>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</si>
  <si>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</si>
  <si>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</si>
  <si>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</si>
  <si>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</si>
  <si>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</si>
  <si>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</si>
  <si>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</si>
  <si>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</si>
  <si>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</si>
  <si>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</si>
  <si>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</si>
  <si>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</si>
  <si>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</si>
  <si>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</si>
  <si>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</si>
  <si>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</si>
  <si>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</si>
  <si>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</si>
  <si>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</si>
  <si>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</si>
  <si>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</si>
  <si>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</si>
  <si>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</si>
  <si>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</si>
  <si>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</si>
  <si>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</si>
  <si>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</si>
  <si>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</si>
  <si>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</si>
  <si>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</si>
  <si>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</si>
  <si>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</si>
  <si>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</si>
  <si>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</si>
  <si>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</si>
  <si>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</si>
  <si>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</si>
  <si>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</si>
  <si>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</si>
  <si>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</si>
  <si>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</si>
  <si>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</si>
  <si>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</si>
  <si>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</si>
  <si>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</si>
  <si>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</si>
  <si>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</si>
  <si>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</si>
  <si>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</si>
  <si>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</si>
  <si>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</si>
  <si>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</si>
  <si>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</si>
  <si>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</si>
  <si>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</si>
  <si>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</si>
  <si>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</si>
  <si>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</si>
  <si>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</si>
  <si>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</si>
  <si>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</si>
  <si>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</si>
  <si>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</si>
  <si>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</si>
  <si>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</si>
  <si>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</si>
  <si>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</si>
  <si>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</si>
  <si>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</si>
  <si>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</si>
  <si>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</si>
  <si>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</si>
  <si>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</si>
  <si>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</si>
  <si>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</si>
  <si>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</si>
  <si>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</si>
  <si>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</si>
  <si>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</si>
  <si>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</si>
  <si>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</si>
  <si>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</si>
  <si>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</si>
  <si>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</si>
  <si>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</si>
  <si>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</si>
  <si>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</si>
  <si>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</si>
  <si>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</si>
  <si>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</si>
  <si>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</si>
  <si>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</si>
  <si>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</si>
  <si>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</si>
  <si>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</si>
  <si>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</si>
  <si>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</si>
  <si>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</si>
  <si>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</si>
  <si>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</si>
  <si>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</si>
  <si>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</si>
  <si>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</si>
  <si>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</si>
  <si>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</si>
  <si>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</si>
  <si>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</si>
  <si>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</si>
  <si>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</si>
  <si>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</si>
  <si>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</si>
  <si>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</si>
  <si>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</si>
  <si>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</si>
  <si>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</si>
  <si>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</si>
  <si>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</si>
  <si>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</si>
  <si>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</si>
  <si>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</si>
  <si>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</si>
  <si>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</si>
  <si>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</si>
  <si>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</si>
  <si>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</si>
  <si>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</si>
  <si>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</si>
  <si>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</si>
  <si>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</si>
  <si>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</si>
  <si>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</si>
  <si>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</si>
  <si>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</si>
  <si>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</si>
  <si>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</si>
  <si>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</si>
  <si>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</si>
  <si>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</si>
  <si>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</si>
  <si>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</si>
  <si>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</si>
  <si>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</si>
  <si>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</si>
  <si>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</si>
  <si>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</si>
  <si>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</si>
  <si>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</si>
  <si>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</si>
  <si>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</si>
  <si>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</si>
  <si>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</si>
  <si>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</si>
  <si>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</si>
  <si>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</si>
  <si>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</si>
  <si>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</si>
  <si>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</si>
  <si>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</si>
  <si>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</si>
  <si>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</si>
  <si>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</si>
  <si>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</si>
  <si>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</si>
  <si>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</si>
  <si>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</si>
  <si>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</si>
  <si>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</si>
  <si>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</si>
  <si>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</si>
  <si>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</si>
  <si>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</si>
  <si>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</si>
  <si>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</si>
  <si>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</si>
  <si>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</si>
  <si>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</si>
  <si>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</si>
  <si>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</si>
  <si>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</si>
  <si>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</si>
  <si>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</si>
  <si>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</si>
  <si>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</si>
  <si>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</si>
  <si>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</si>
  <si>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</si>
  <si>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</si>
  <si>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</si>
  <si>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</si>
  <si>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</si>
  <si>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</si>
  <si>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</si>
  <si>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</si>
  <si>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</si>
  <si>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</si>
  <si>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</si>
  <si>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</si>
  <si>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</si>
  <si>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</si>
  <si>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</si>
  <si>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</si>
  <si>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</si>
  <si>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</si>
  <si>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</si>
  <si>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</si>
  <si>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</si>
  <si>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</si>
  <si>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</si>
  <si>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</si>
  <si>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</si>
  <si>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</si>
  <si>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</si>
  <si>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</si>
  <si>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</si>
  <si>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</si>
  <si>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</si>
  <si>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</si>
  <si>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</si>
  <si>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</si>
  <si>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</si>
  <si>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</si>
  <si>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</si>
  <si>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</si>
  <si>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</si>
  <si>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</si>
  <si>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</si>
  <si>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</si>
  <si>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</si>
  <si>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</si>
  <si>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</si>
  <si>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</si>
  <si>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</si>
  <si>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</si>
  <si>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</si>
  <si>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</si>
  <si>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</si>
  <si>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</si>
  <si>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</si>
  <si>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</si>
  <si>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</si>
  <si>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</si>
  <si>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</si>
  <si>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</si>
  <si>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</si>
  <si>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</si>
  <si>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</si>
  <si>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</si>
  <si>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</si>
  <si>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</si>
  <si>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</si>
  <si>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</si>
  <si>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</si>
  <si>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</si>
  <si>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</si>
  <si>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</si>
  <si>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</si>
  <si>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</si>
  <si>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</si>
  <si>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</si>
  <si>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</si>
  <si>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</si>
  <si>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</si>
  <si>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</si>
  <si>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</si>
  <si>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</si>
  <si>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</si>
  <si>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</si>
  <si>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</si>
  <si>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</si>
  <si>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</si>
  <si>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</si>
  <si>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</si>
  <si>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</si>
  <si>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</si>
  <si>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</si>
  <si>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</si>
  <si>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</si>
  <si>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</si>
  <si>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</si>
  <si>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</si>
  <si>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</si>
  <si>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</si>
  <si>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</si>
  <si>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</si>
  <si>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</si>
  <si>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</si>
  <si>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</si>
  <si>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</si>
  <si>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</si>
  <si>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</si>
  <si>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</si>
  <si>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</si>
  <si>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</si>
  <si>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</si>
  <si>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</si>
  <si>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</si>
  <si>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</si>
  <si>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</si>
  <si>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</si>
  <si>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</si>
  <si>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</si>
  <si>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</si>
  <si>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</si>
  <si>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</si>
  <si>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</si>
  <si>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</si>
  <si>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</si>
  <si>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</si>
  <si>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</si>
  <si>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</si>
  <si>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</si>
  <si>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</si>
  <si>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</si>
  <si>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</si>
  <si>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</si>
  <si>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</si>
  <si>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</si>
  <si>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</si>
  <si>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</si>
  <si>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</si>
  <si>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</si>
  <si>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</si>
  <si>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</si>
  <si>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</si>
  <si>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</si>
  <si>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</si>
  <si>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</si>
  <si>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</si>
  <si>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</si>
  <si>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</si>
  <si>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</si>
  <si>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</si>
  <si>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</si>
  <si>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</si>
  <si>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</si>
  <si>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</si>
  <si>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</si>
  <si>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</si>
  <si>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</si>
  <si>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</si>
  <si>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</si>
  <si>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</si>
  <si>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</si>
  <si>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</si>
  <si>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</si>
  <si>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</si>
  <si>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</si>
  <si>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</si>
  <si>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</si>
  <si>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</si>
  <si>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</si>
  <si>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</si>
  <si>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</si>
  <si>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</si>
  <si>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</si>
  <si>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</si>
  <si>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</si>
  <si>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</si>
  <si>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</si>
  <si>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</si>
  <si>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</si>
  <si>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</si>
  <si>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</si>
  <si>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</si>
  <si>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</si>
  <si>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</si>
  <si>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</si>
  <si>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</si>
  <si>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</si>
  <si>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</si>
  <si>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</si>
  <si>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</si>
  <si>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</si>
  <si>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</si>
  <si>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</si>
  <si>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</si>
  <si>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</si>
  <si>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</si>
  <si>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</si>
  <si>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</si>
  <si>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</si>
  <si>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</si>
  <si>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</si>
  <si>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</si>
  <si>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</si>
  <si>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</si>
  <si>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</si>
  <si>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</si>
  <si>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</si>
  <si>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</si>
  <si>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</si>
  <si>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</si>
  <si>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</si>
  <si>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</si>
  <si>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</si>
  <si>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</si>
  <si>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</si>
  <si>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</si>
  <si>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</si>
  <si>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</si>
  <si>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</si>
  <si>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</si>
  <si>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</si>
  <si>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</si>
  <si>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</si>
  <si>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</si>
  <si>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</si>
  <si>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</si>
  <si>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</si>
  <si>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</si>
  <si>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</si>
  <si>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</si>
  <si>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</si>
  <si>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</si>
  <si>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</si>
  <si>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</si>
  <si>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</si>
  <si>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</si>
  <si>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</si>
  <si>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</si>
  <si>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</si>
  <si>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</si>
  <si>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</si>
  <si>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</si>
  <si>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</si>
  <si>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</si>
  <si>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</si>
  <si>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</si>
  <si>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</si>
  <si>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</si>
  <si>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</si>
  <si>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</si>
  <si>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</si>
  <si>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</si>
  <si>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</si>
  <si>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</si>
  <si>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</si>
  <si>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</si>
  <si>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</si>
  <si>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</si>
  <si>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</si>
  <si>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</si>
  <si>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</si>
  <si>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</si>
  <si>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</si>
  <si>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</si>
  <si>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</si>
  <si>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</si>
  <si>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</si>
  <si>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</si>
  <si>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</si>
  <si>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</si>
  <si>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</si>
  <si>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</si>
  <si>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</si>
  <si>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</si>
  <si>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</si>
  <si>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</si>
  <si>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</si>
  <si>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</si>
  <si>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</si>
  <si>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</si>
  <si>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</si>
  <si>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</si>
  <si>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</si>
  <si>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</si>
  <si>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</si>
  <si>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</si>
  <si>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</si>
  <si>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</si>
  <si>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</si>
  <si>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</si>
  <si>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</si>
  <si>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</si>
  <si>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</si>
  <si>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</si>
  <si>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</si>
  <si>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</si>
  <si>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</si>
  <si>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</si>
  <si>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</si>
  <si>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</si>
  <si>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</si>
  <si>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</si>
  <si>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</si>
  <si>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</si>
  <si>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</si>
  <si>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</si>
  <si>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</si>
  <si>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</si>
  <si>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</si>
  <si>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</si>
  <si>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</si>
  <si>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</si>
  <si>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</si>
  <si>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</si>
  <si>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</si>
  <si>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</si>
  <si>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</si>
  <si>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</si>
  <si>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</si>
  <si>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</si>
  <si>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</si>
  <si>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</si>
  <si>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</si>
  <si>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</si>
  <si>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</si>
  <si>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</si>
  <si>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</si>
  <si>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</si>
  <si>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</si>
  <si>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</si>
  <si>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</si>
  <si>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</si>
  <si>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</si>
  <si>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</si>
  <si>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</si>
  <si>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</si>
  <si>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</si>
  <si>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</si>
  <si>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</si>
  <si>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</si>
  <si>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</si>
  <si>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</si>
  <si>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</si>
  <si>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</si>
  <si>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</si>
  <si>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</si>
  <si>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</si>
  <si>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</si>
  <si>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</si>
  <si>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</si>
  <si>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</si>
  <si>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</si>
  <si>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</si>
  <si>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</si>
  <si>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</si>
  <si>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</si>
  <si>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</si>
  <si>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</si>
  <si>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</si>
  <si>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</si>
  <si>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</si>
  <si>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</si>
  <si>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</si>
  <si>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</si>
  <si>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</si>
  <si>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</si>
  <si>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</si>
  <si>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</si>
  <si>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</si>
  <si>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</si>
  <si>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</si>
  <si>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</si>
  <si>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</si>
  <si>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</si>
  <si>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</si>
  <si>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</si>
  <si>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</si>
  <si>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</si>
  <si>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</si>
  <si>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</si>
  <si>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</si>
  <si>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</si>
  <si>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</si>
  <si>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</si>
  <si>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</si>
  <si>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</si>
  <si>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</si>
  <si>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</si>
  <si>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</si>
  <si>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</si>
  <si>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</si>
  <si>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</si>
  <si>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</si>
  <si>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</si>
  <si>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</si>
  <si>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</si>
  <si>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</si>
  <si>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</si>
  <si>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</si>
  <si>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</si>
  <si>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</si>
  <si>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</si>
  <si>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</si>
  <si>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</si>
  <si>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</si>
  <si>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</si>
  <si>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</si>
  <si>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</si>
  <si>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</si>
  <si>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</si>
  <si>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</si>
  <si>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</si>
  <si>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</si>
  <si>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</si>
  <si>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</si>
  <si>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</si>
  <si>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</si>
  <si>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</si>
  <si>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</si>
  <si>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</si>
  <si>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</si>
  <si>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</si>
  <si>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</si>
  <si>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</si>
  <si>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</si>
  <si>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</si>
  <si>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</si>
  <si>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</si>
  <si>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</si>
  <si>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</si>
  <si>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</si>
  <si>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</si>
  <si>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</si>
  <si>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</si>
  <si>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</si>
  <si>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</si>
  <si>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</si>
  <si>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</si>
  <si>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</si>
  <si>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</si>
  <si>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</si>
  <si>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</si>
  <si>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</si>
  <si>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</si>
  <si>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</si>
  <si>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</si>
  <si>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</si>
  <si>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</si>
  <si>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</si>
  <si>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</si>
  <si>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</si>
  <si>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</si>
  <si>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</si>
  <si>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</si>
  <si>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</si>
  <si>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</si>
  <si>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</si>
  <si>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</si>
  <si>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</si>
  <si>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</si>
  <si>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</si>
  <si>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</si>
  <si>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</si>
  <si>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</si>
  <si>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</si>
  <si>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</si>
  <si>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</si>
  <si>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</si>
  <si>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</si>
  <si>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</si>
  <si>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</si>
  <si>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</si>
  <si>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</si>
  <si>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</si>
  <si>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</si>
  <si>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</si>
  <si>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</si>
  <si>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</si>
  <si>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</si>
  <si>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</si>
  <si>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</si>
  <si>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</si>
  <si>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</si>
  <si>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</si>
  <si>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</si>
  <si>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</si>
  <si>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</si>
  <si>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</si>
  <si>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</si>
  <si>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</si>
  <si>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</si>
  <si>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</si>
  <si>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</si>
  <si>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</si>
  <si>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</si>
  <si>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</si>
  <si>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</si>
  <si>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</si>
  <si>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</si>
  <si>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</si>
  <si>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</si>
  <si>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</si>
  <si>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</si>
  <si>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</si>
  <si>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</si>
  <si>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</si>
  <si>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</si>
  <si>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</si>
  <si>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</si>
  <si>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</si>
  <si>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</si>
  <si>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</si>
  <si>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</si>
  <si>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</si>
  <si>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</si>
  <si>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</si>
  <si>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</si>
  <si>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</si>
  <si>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</si>
  <si>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</si>
  <si>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</si>
  <si>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</si>
  <si>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</si>
  <si>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</si>
  <si>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</si>
  <si>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</si>
  <si>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</si>
  <si>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</si>
  <si>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</si>
  <si>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</si>
  <si>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</si>
  <si>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</si>
  <si>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</si>
  <si>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</si>
  <si>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</si>
  <si>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</si>
  <si>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</si>
  <si>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</si>
  <si>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</si>
  <si>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</si>
  <si>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</si>
  <si>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</si>
  <si>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</si>
  <si>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</si>
  <si>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</si>
  <si>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</si>
  <si>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</si>
  <si>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</si>
  <si>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</si>
  <si>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</si>
  <si>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</si>
  <si>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</si>
  <si>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</si>
  <si>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</si>
  <si>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</si>
  <si>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</si>
  <si>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</si>
  <si>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</si>
  <si>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</si>
  <si>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</si>
  <si>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</si>
  <si>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</si>
  <si>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</si>
  <si>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</si>
  <si>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</si>
  <si>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</si>
  <si>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</si>
  <si>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</si>
  <si>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</si>
  <si>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</si>
  <si>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</si>
  <si>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</si>
  <si>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</si>
  <si>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</si>
  <si>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</si>
  <si>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</si>
  <si>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</si>
  <si>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</si>
  <si>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</si>
  <si>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</si>
  <si>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</si>
  <si>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</si>
  <si>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</si>
  <si>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</si>
  <si>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</si>
  <si>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</si>
  <si>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</si>
  <si>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</si>
  <si>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</si>
  <si>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</si>
  <si>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</si>
  <si>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</si>
  <si>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</si>
  <si>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</si>
  <si>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</si>
  <si>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</si>
  <si>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</si>
  <si>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</si>
  <si>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</si>
  <si>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</si>
  <si>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</si>
  <si>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</si>
  <si>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</si>
  <si>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</si>
  <si>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</si>
  <si>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</si>
  <si>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</si>
  <si>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</si>
  <si>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</si>
  <si>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</si>
  <si>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</si>
  <si>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</si>
  <si>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</si>
  <si>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</si>
  <si>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</si>
  <si>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</si>
  <si>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</si>
  <si>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</si>
  <si>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</si>
  <si>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</si>
  <si>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</si>
  <si>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</si>
  <si>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</si>
  <si>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</si>
  <si>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</si>
  <si>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</si>
  <si>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</si>
  <si>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</si>
  <si>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</si>
  <si>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</si>
  <si>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</si>
  <si>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</si>
  <si>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</si>
  <si>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</si>
  <si>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</si>
  <si>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</si>
  <si>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</si>
  <si>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</si>
  <si>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</si>
  <si>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</si>
  <si>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</si>
  <si>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</si>
  <si>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</si>
  <si>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</si>
  <si>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</si>
  <si>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</si>
  <si>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</si>
  <si>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</si>
  <si>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</si>
  <si>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</si>
  <si>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</si>
  <si>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</si>
  <si>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</si>
  <si>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</si>
  <si>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</si>
  <si>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</si>
  <si>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</si>
  <si>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</si>
  <si>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</si>
  <si>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</si>
  <si>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</si>
  <si>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</si>
  <si>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</si>
  <si>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</si>
  <si>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</si>
  <si>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</si>
  <si>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</si>
  <si>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</si>
  <si>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</si>
  <si>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</si>
  <si>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</si>
  <si>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</si>
  <si>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</si>
  <si>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</si>
  <si>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</si>
  <si>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</si>
  <si>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</si>
  <si>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</si>
  <si>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</si>
  <si>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</si>
  <si>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</si>
  <si>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</si>
  <si>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</si>
  <si>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</si>
  <si>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</si>
  <si>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</si>
  <si>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</si>
  <si>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</si>
  <si>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</si>
  <si>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</si>
  <si>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</si>
  <si>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</si>
  <si>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</si>
  <si>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</si>
  <si>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</si>
  <si>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</si>
  <si>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</si>
  <si>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</si>
  <si>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</si>
  <si>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</si>
  <si>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</si>
  <si>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</si>
  <si>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</si>
  <si>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</si>
  <si>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</si>
  <si>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</si>
  <si>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</si>
  <si>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</si>
  <si>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</si>
  <si>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</si>
  <si>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</si>
  <si>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</si>
  <si>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</si>
  <si>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</si>
  <si>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</si>
  <si>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</si>
  <si>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</si>
  <si>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</si>
  <si>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</si>
  <si>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</si>
  <si>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</si>
  <si>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</si>
  <si>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</si>
  <si>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</si>
  <si>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</si>
  <si>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</si>
  <si>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</si>
  <si>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</si>
  <si>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</si>
  <si>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</si>
  <si>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</si>
  <si>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</si>
  <si>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</si>
  <si>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</si>
  <si>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</si>
  <si>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</si>
  <si>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</si>
  <si>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</si>
  <si>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</si>
  <si>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</si>
  <si>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</si>
  <si>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</si>
  <si>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</si>
  <si>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</si>
  <si>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</si>
  <si>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</si>
  <si>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</si>
  <si>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</si>
  <si>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</si>
  <si>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</si>
  <si>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</si>
  <si>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</si>
  <si>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</si>
  <si>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</si>
  <si>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</si>
  <si>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</si>
  <si>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</si>
  <si>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</si>
  <si>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</si>
  <si>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</si>
  <si>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</si>
  <si>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</si>
  <si>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</si>
  <si>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</si>
  <si>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</si>
  <si>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</si>
  <si>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</si>
  <si>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</si>
  <si>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</si>
  <si>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</si>
  <si>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</si>
  <si>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</si>
  <si>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</si>
  <si>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</si>
  <si>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</si>
  <si>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</si>
  <si>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</si>
  <si>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</si>
  <si>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</si>
  <si>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</si>
  <si>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</si>
  <si>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</si>
  <si>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</si>
  <si>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</si>
  <si>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</si>
  <si>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</si>
  <si>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</si>
  <si>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</si>
  <si>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</si>
  <si>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</si>
  <si>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</si>
  <si>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</si>
  <si>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</si>
  <si>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</si>
  <si>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</si>
  <si>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</si>
  <si>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</si>
  <si>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</si>
  <si>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</si>
  <si>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</si>
  <si>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</si>
  <si>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</si>
  <si>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</si>
  <si>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</si>
  <si>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</si>
  <si>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</si>
  <si>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</si>
  <si>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</si>
  <si>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</si>
  <si>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</si>
  <si>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</si>
  <si>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</si>
  <si>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</si>
  <si>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</si>
  <si>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</si>
  <si>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</si>
  <si>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</si>
  <si>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</si>
  <si>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</si>
  <si>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</si>
  <si>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</si>
  <si>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</si>
  <si>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</si>
  <si>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</si>
  <si>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</si>
  <si>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</si>
  <si>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</si>
  <si>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</si>
  <si>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</si>
  <si>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</si>
  <si>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</si>
  <si>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</si>
  <si>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</si>
  <si>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</si>
  <si>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</si>
  <si>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</si>
  <si>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</si>
  <si>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</si>
  <si>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</si>
  <si>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</si>
  <si>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</si>
  <si>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</si>
  <si>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</si>
  <si>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</si>
  <si>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</si>
  <si>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</si>
  <si>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</si>
  <si>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</si>
  <si>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</si>
  <si>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</si>
  <si>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</si>
  <si>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</si>
  <si>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</si>
  <si>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</si>
  <si>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</si>
  <si>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</si>
  <si>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</si>
  <si>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</si>
  <si>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</si>
  <si>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</si>
  <si>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</si>
  <si>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</si>
  <si>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</si>
  <si>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</si>
  <si>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</si>
  <si>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</si>
  <si>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</si>
  <si>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</si>
  <si>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</si>
  <si>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</si>
  <si>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</si>
  <si>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</si>
  <si>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</si>
  <si>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</si>
  <si>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</si>
  <si>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</si>
  <si>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</si>
  <si>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</si>
  <si>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</si>
  <si>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</si>
  <si>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</si>
  <si>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</si>
  <si>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</si>
  <si>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</si>
  <si>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</si>
  <si>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</si>
  <si>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</si>
  <si>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</si>
  <si>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</si>
  <si>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</si>
  <si>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</si>
  <si>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</si>
  <si>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</si>
  <si>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</si>
  <si>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</si>
  <si>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</si>
  <si>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</si>
  <si>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</si>
  <si>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</si>
  <si>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</si>
  <si>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</si>
  <si>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</si>
  <si>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</si>
  <si>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</si>
  <si>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</si>
  <si>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</si>
  <si>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</si>
  <si>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</si>
  <si>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</si>
  <si>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</si>
  <si>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</si>
  <si>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</si>
  <si>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</si>
  <si>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</si>
  <si>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</si>
  <si>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</si>
  <si>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</si>
  <si>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</si>
  <si>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</si>
  <si>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</si>
  <si>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</si>
  <si>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</si>
  <si>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</si>
  <si>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</si>
  <si>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</si>
  <si>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</si>
  <si>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</si>
  <si>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</si>
  <si>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</si>
  <si>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</si>
  <si>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</si>
  <si>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</si>
  <si>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</si>
  <si>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</si>
  <si>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</si>
  <si>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</si>
  <si>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</si>
  <si>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</si>
  <si>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</si>
  <si>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</si>
  <si>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</si>
  <si>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</si>
  <si>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</si>
  <si>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</si>
  <si>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</si>
  <si>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</si>
  <si>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</si>
  <si>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</si>
  <si>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</si>
  <si>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</si>
  <si>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</si>
  <si>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</si>
  <si>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</si>
  <si>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</si>
  <si>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</si>
  <si>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</si>
  <si>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</si>
  <si>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</si>
  <si>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</si>
  <si>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</si>
  <si>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</si>
  <si>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</si>
  <si>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</si>
  <si>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</si>
  <si>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</si>
  <si>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</si>
  <si>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</si>
  <si>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</si>
  <si>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</si>
  <si>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</si>
  <si>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</si>
  <si>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</si>
  <si>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</si>
  <si>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</si>
  <si>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</si>
  <si>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</si>
  <si>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</si>
  <si>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</si>
  <si>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</si>
  <si>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</si>
  <si>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</si>
  <si>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</si>
  <si>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</si>
  <si>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</si>
  <si>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</si>
  <si>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</si>
  <si>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</si>
  <si>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</si>
  <si>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</si>
  <si>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</si>
  <si>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</si>
  <si>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</si>
  <si>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</si>
  <si>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</si>
  <si>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</si>
  <si>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</si>
  <si>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</si>
  <si>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</si>
  <si>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</si>
  <si>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</si>
  <si>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</si>
  <si>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</si>
  <si>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</si>
  <si>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</si>
  <si>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</si>
  <si>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</si>
  <si>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</si>
  <si>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</si>
  <si>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</si>
  <si>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</si>
  <si>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</si>
  <si>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</si>
  <si>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</si>
  <si>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</si>
  <si>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</si>
  <si>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</si>
  <si>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</si>
  <si>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</si>
  <si>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</si>
  <si>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</si>
  <si>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</si>
  <si>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</si>
  <si>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</si>
  <si>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</si>
  <si>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</si>
  <si>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</si>
  <si>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</si>
  <si>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</si>
  <si>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</si>
  <si>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</si>
  <si>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</si>
  <si>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</si>
  <si>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</si>
  <si>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</si>
  <si>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</si>
  <si>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</si>
  <si>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</si>
  <si>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</si>
  <si>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</si>
  <si>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</si>
  <si>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</si>
  <si>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</si>
  <si>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</si>
  <si>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</si>
  <si>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</si>
  <si>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</si>
  <si>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</si>
  <si>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</si>
  <si>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</si>
  <si>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</si>
  <si>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</si>
  <si>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</si>
  <si>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</si>
  <si>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</si>
  <si>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</si>
  <si>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</si>
  <si>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</si>
  <si>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</si>
  <si>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</si>
  <si>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</si>
  <si>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</si>
  <si>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</si>
  <si>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</si>
  <si>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</si>
  <si>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</si>
  <si>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</si>
  <si>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</si>
  <si>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</si>
  <si>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</si>
  <si>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</si>
  <si>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</si>
  <si>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</si>
  <si>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</si>
  <si>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</si>
  <si>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</si>
  <si>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</si>
  <si>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</si>
  <si>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</si>
  <si>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</si>
  <si>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</si>
  <si>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</si>
  <si>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</si>
  <si>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</si>
  <si>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</si>
  <si>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</si>
  <si>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</si>
  <si>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</si>
  <si>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</si>
  <si>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</si>
  <si>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</si>
  <si>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</si>
  <si>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</si>
  <si>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</si>
  <si>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</si>
  <si>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</si>
  <si>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</si>
  <si>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</si>
  <si>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</si>
  <si>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</si>
  <si>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</si>
  <si>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</si>
  <si>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</si>
  <si>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</si>
  <si>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</si>
  <si>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</si>
  <si>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</si>
  <si>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</si>
  <si>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</si>
  <si>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</si>
  <si>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</si>
  <si>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</si>
  <si>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</si>
  <si>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</si>
  <si>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</si>
  <si>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</si>
  <si>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</si>
  <si>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</si>
  <si>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</si>
  <si>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</si>
  <si>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</si>
  <si>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</si>
  <si>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</si>
  <si>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</si>
  <si>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</si>
  <si>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</si>
  <si>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</si>
  <si>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</si>
  <si>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</si>
  <si>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</si>
  <si>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</si>
  <si>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</si>
  <si>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</si>
  <si>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</si>
  <si>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</si>
  <si>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</si>
  <si>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</si>
  <si>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</si>
  <si>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</si>
  <si>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</si>
  <si>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</si>
  <si>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</si>
  <si>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</si>
  <si>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</si>
  <si>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</si>
  <si>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</si>
  <si>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</si>
  <si>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</si>
  <si>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</si>
  <si>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</si>
  <si>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</si>
  <si>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</si>
  <si>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</si>
  <si>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</si>
  <si>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</si>
  <si>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</si>
  <si>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</si>
  <si>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</si>
  <si>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</si>
  <si>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</si>
  <si>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</si>
  <si>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</si>
  <si>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</si>
  <si>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</si>
  <si>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</si>
  <si>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</si>
  <si>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</si>
  <si>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</si>
  <si>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</si>
  <si>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</si>
  <si>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</si>
  <si>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</si>
  <si>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</si>
  <si>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</si>
  <si>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</si>
  <si>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</si>
  <si>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</si>
  <si>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</si>
  <si>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</si>
  <si>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</si>
  <si>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</si>
  <si>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</si>
  <si>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</si>
  <si>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</si>
  <si>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</si>
  <si>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</si>
  <si>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</si>
  <si>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</si>
  <si>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</si>
  <si>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</si>
  <si>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</si>
  <si>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</si>
  <si>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</si>
  <si>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</si>
  <si>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</si>
  <si>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</si>
  <si>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</si>
  <si>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</si>
  <si>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</si>
  <si>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</si>
  <si>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</si>
  <si>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</si>
  <si>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</si>
  <si>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</si>
  <si>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</si>
  <si>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</si>
  <si>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</si>
  <si>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</si>
  <si>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</si>
  <si>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</si>
  <si>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</si>
  <si>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</si>
  <si>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</si>
  <si>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</si>
  <si>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</si>
  <si>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</si>
  <si>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</si>
  <si>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</si>
  <si>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</si>
  <si>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</si>
  <si>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</si>
  <si>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</si>
  <si>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</si>
  <si>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</si>
  <si>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</si>
  <si>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</si>
  <si>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</si>
  <si>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</si>
  <si>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</si>
  <si>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</si>
  <si>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</si>
  <si>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</si>
  <si>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</si>
  <si>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</si>
  <si>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</si>
  <si>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</si>
  <si>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</si>
  <si>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</si>
  <si>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</si>
  <si>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</si>
  <si>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</si>
  <si>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</si>
  <si>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</si>
  <si>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</si>
  <si>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</si>
  <si>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</si>
  <si>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</si>
  <si>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</si>
  <si>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</si>
  <si>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</si>
  <si>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</si>
  <si>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</si>
  <si>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</si>
  <si>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</si>
  <si>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</si>
  <si>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</si>
  <si>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</si>
  <si>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</si>
  <si>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</si>
  <si>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</si>
  <si>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</si>
  <si>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</si>
  <si>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</si>
  <si>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</si>
  <si>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</si>
  <si>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</si>
  <si>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</si>
  <si>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</si>
  <si>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</si>
  <si>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</si>
  <si>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</si>
  <si>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</si>
  <si>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</si>
  <si>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</si>
  <si>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</si>
  <si>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</si>
  <si>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</si>
  <si>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</si>
  <si>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</si>
  <si>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</si>
  <si>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</si>
  <si>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</si>
  <si>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</si>
  <si>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</si>
  <si>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</si>
  <si>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</si>
  <si>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</si>
  <si>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</si>
  <si>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</si>
  <si>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</si>
  <si>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</si>
  <si>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</si>
  <si>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</si>
  <si>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</si>
  <si>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</si>
  <si>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</si>
  <si>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</si>
  <si>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</si>
  <si>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</si>
  <si>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</si>
  <si>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</si>
  <si>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</si>
  <si>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</si>
  <si>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</si>
  <si>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</si>
  <si>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</si>
  <si>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</si>
  <si>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</si>
  <si>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</si>
  <si>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</si>
  <si>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</si>
  <si>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</si>
  <si>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</si>
  <si>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</si>
  <si>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</si>
  <si>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</si>
  <si>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</si>
  <si>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</si>
  <si>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</si>
  <si>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</si>
  <si>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</si>
  <si>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</si>
  <si>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</si>
  <si>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</si>
  <si>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</si>
  <si>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</si>
  <si>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</si>
  <si>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</si>
  <si>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</si>
  <si>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</si>
  <si>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</si>
  <si>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</si>
  <si>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</si>
  <si>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</si>
  <si>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</si>
  <si>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</si>
  <si>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</si>
  <si>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</si>
  <si>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</si>
  <si>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</si>
  <si>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</si>
  <si>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</si>
  <si>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</si>
  <si>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</si>
  <si>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</si>
  <si>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</si>
  <si>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</si>
  <si>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</si>
  <si>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</si>
  <si>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</si>
  <si>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</si>
  <si>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</si>
  <si>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</si>
  <si>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</si>
  <si>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</si>
  <si>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</si>
  <si>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</si>
  <si>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</si>
  <si>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</si>
  <si>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</si>
  <si>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</si>
  <si>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</si>
  <si>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</si>
  <si>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</si>
  <si>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</si>
  <si>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</si>
  <si>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</si>
  <si>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</si>
  <si>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</si>
  <si>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</si>
  <si>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</si>
  <si>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</si>
  <si>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</si>
  <si>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</si>
  <si>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</si>
  <si>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</si>
  <si>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</si>
  <si>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</si>
  <si>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</si>
  <si>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</si>
  <si>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</si>
  <si>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</si>
  <si>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</si>
  <si>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</si>
  <si>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</si>
  <si>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</si>
  <si>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</si>
  <si>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</si>
  <si>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</si>
  <si>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</si>
  <si>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</si>
  <si>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</si>
  <si>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</si>
  <si>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</si>
  <si>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</si>
  <si>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</si>
  <si>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</si>
  <si>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</si>
  <si>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</si>
  <si>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</si>
  <si>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</si>
  <si>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</si>
  <si>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</si>
  <si>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</si>
  <si>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</si>
  <si>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</si>
  <si>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</si>
  <si>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</si>
  <si>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</si>
  <si>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</si>
  <si>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</si>
  <si>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</si>
  <si>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</si>
  <si>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</si>
  <si>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</si>
  <si>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</si>
  <si>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</si>
  <si>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</si>
  <si>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</si>
  <si>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</si>
  <si>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</si>
  <si>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</si>
  <si>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</si>
  <si>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</si>
  <si>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</si>
  <si>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</si>
  <si>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</si>
  <si>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</si>
  <si>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</si>
  <si>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</si>
  <si>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</si>
  <si>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</si>
  <si>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</si>
  <si>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</si>
  <si>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</si>
  <si>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</si>
  <si>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</si>
  <si>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</si>
  <si>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</si>
  <si>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</si>
  <si>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</si>
  <si>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</si>
  <si>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</si>
  <si>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</si>
  <si>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</si>
  <si>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</si>
  <si>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</si>
  <si>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</si>
  <si>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</si>
  <si>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</si>
  <si>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</si>
  <si>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</si>
  <si>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</si>
  <si>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</si>
  <si>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</si>
  <si>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</si>
  <si>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</si>
  <si>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</si>
  <si>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</si>
  <si>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</si>
  <si>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</si>
  <si>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</si>
  <si>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</si>
  <si>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</si>
  <si>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</si>
  <si>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</si>
  <si>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</si>
  <si>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</si>
  <si>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</si>
  <si>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</si>
  <si>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</si>
  <si>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</si>
  <si>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</si>
  <si>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</si>
  <si>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</si>
  <si>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</si>
  <si>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</si>
  <si>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</si>
  <si>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</si>
  <si>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</si>
  <si>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</si>
  <si>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</si>
  <si>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</si>
  <si>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</si>
  <si>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</si>
  <si>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</si>
  <si>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</si>
  <si>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</si>
  <si>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</si>
  <si>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</si>
  <si>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</si>
  <si>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</si>
  <si>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</si>
  <si>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</si>
  <si>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</si>
  <si>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</si>
  <si>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</si>
  <si>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</si>
  <si>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</si>
  <si>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</si>
  <si>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</si>
  <si>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</si>
  <si>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</si>
  <si>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</si>
  <si>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</si>
  <si>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</si>
  <si>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</si>
  <si>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</si>
  <si>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</si>
  <si>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</si>
  <si>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</si>
  <si>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</si>
  <si>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</si>
  <si>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</si>
  <si>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</si>
  <si>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</si>
  <si>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</si>
  <si>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</si>
  <si>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</si>
  <si>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</si>
  <si>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</si>
  <si>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</si>
  <si>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</si>
  <si>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</si>
  <si>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</si>
  <si>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</si>
  <si>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</si>
  <si>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</si>
  <si>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</si>
  <si>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</si>
  <si>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</si>
  <si>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</si>
  <si>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</si>
  <si>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</si>
  <si>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</si>
  <si>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</si>
  <si>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</si>
  <si>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</si>
  <si>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</si>
  <si>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</si>
  <si>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</si>
  <si>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</si>
  <si>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</si>
  <si>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</si>
  <si>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</si>
  <si>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</si>
  <si>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</si>
  <si>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</si>
  <si>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</si>
  <si>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</si>
  <si>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</si>
  <si>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</si>
  <si>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</si>
  <si>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</si>
  <si>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</si>
  <si>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</si>
  <si>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</si>
  <si>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</si>
  <si>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</si>
  <si>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</si>
  <si>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</si>
  <si>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</si>
  <si>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</si>
  <si>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</si>
  <si>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</si>
  <si>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</si>
  <si>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</si>
  <si>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</si>
  <si>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</si>
  <si>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</si>
  <si>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</si>
  <si>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</si>
  <si>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</si>
  <si>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</si>
  <si>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</si>
  <si>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</si>
  <si>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</si>
  <si>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</si>
  <si>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</si>
  <si>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</si>
  <si>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</si>
  <si>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</si>
  <si>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</si>
  <si>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</si>
  <si>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</si>
  <si>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</si>
  <si>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</si>
  <si>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</si>
  <si>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</si>
  <si>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</si>
  <si>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</si>
  <si>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</si>
  <si>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</si>
  <si>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</si>
  <si>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</si>
  <si>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</si>
  <si>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</si>
  <si>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</si>
  <si>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</si>
  <si>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</si>
  <si>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</si>
  <si>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</si>
  <si>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</si>
  <si>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</si>
  <si>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</si>
  <si>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</si>
  <si>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</si>
  <si>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</si>
  <si>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</si>
  <si>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</si>
  <si>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</si>
  <si>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</si>
  <si>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</si>
  <si>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</si>
  <si>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</si>
  <si>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</si>
  <si>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</si>
  <si>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</si>
  <si>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</si>
  <si>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</si>
  <si>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</si>
  <si>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</si>
  <si>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</si>
  <si>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</si>
  <si>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</si>
  <si>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</si>
  <si>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</si>
  <si>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</si>
  <si>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</si>
  <si>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</si>
  <si>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</si>
  <si>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</si>
  <si>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</si>
  <si>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</si>
  <si>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</si>
  <si>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</si>
  <si>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</si>
  <si>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</si>
  <si>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</si>
  <si>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</si>
  <si>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</si>
  <si>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</si>
  <si>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</si>
  <si>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</si>
  <si>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</si>
  <si>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</si>
  <si>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</si>
  <si>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</si>
  <si>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</si>
  <si>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</si>
  <si>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</si>
  <si>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</si>
  <si>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</si>
  <si>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</si>
  <si>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</si>
  <si>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</si>
  <si>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</si>
  <si>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</si>
  <si>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</si>
  <si>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</si>
  <si>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</si>
  <si>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</si>
  <si>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</si>
  <si>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</si>
  <si>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</si>
  <si>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</si>
  <si>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</si>
  <si>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</si>
  <si>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</si>
  <si>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</si>
  <si>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</si>
  <si>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</si>
  <si>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</si>
  <si>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</si>
  <si>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</si>
  <si>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</si>
  <si>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</si>
  <si>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</si>
  <si>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</si>
  <si>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</si>
  <si>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</si>
  <si>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</si>
  <si>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</si>
  <si>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</si>
  <si>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</si>
  <si>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</si>
  <si>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</si>
  <si>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</si>
  <si>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</si>
  <si>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</si>
  <si>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</si>
  <si>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</si>
  <si>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</si>
  <si>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</si>
  <si>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</si>
  <si>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</si>
  <si>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</si>
  <si>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</si>
  <si>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</si>
  <si>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</si>
  <si>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</si>
  <si>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</si>
  <si>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</si>
  <si>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</si>
  <si>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</si>
  <si>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</si>
  <si>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</si>
  <si>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</si>
  <si>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</si>
  <si>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</si>
  <si>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</si>
  <si>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</si>
  <si>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</si>
  <si>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</si>
  <si>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</si>
  <si>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</si>
  <si>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</si>
  <si>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</si>
  <si>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</si>
  <si>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</si>
  <si>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</si>
  <si>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</si>
  <si>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</si>
  <si>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</si>
  <si>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</si>
  <si>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</si>
  <si>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</si>
  <si>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</si>
  <si>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</si>
  <si>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</si>
  <si>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</si>
  <si>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</si>
  <si>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</si>
  <si>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</si>
  <si>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</si>
  <si>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</si>
  <si>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</si>
  <si>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</si>
  <si>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</si>
  <si>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</si>
  <si>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</si>
  <si>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</si>
  <si>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</si>
  <si>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</si>
  <si>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</si>
  <si>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</si>
  <si>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</si>
  <si>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</si>
  <si>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</si>
  <si>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</si>
  <si>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</si>
  <si>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</si>
  <si>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</si>
  <si>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</si>
  <si>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</si>
  <si>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</si>
  <si>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</si>
  <si>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</si>
  <si>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</si>
  <si>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</si>
  <si>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</si>
  <si>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</si>
  <si>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</si>
  <si>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</si>
  <si>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</si>
  <si>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</si>
  <si>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</si>
  <si>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</si>
  <si>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</si>
  <si>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</si>
  <si>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</si>
  <si>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</si>
  <si>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</si>
  <si>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</si>
  <si>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</si>
  <si>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</si>
  <si>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</si>
  <si>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</si>
  <si>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</si>
  <si>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</si>
  <si>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</si>
  <si>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</si>
  <si>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</si>
  <si>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</si>
  <si>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</si>
  <si>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</si>
  <si>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</si>
  <si>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</si>
  <si>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</si>
  <si>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</si>
  <si>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</si>
  <si>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</si>
  <si>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</si>
  <si>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</si>
  <si>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</si>
  <si>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</si>
  <si>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</si>
  <si>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</si>
  <si>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</si>
  <si>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</si>
  <si>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</si>
  <si>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</si>
  <si>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</si>
  <si>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</si>
  <si>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</si>
  <si>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</si>
  <si>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</si>
  <si>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</si>
  <si>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</si>
  <si>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</si>
  <si>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</si>
  <si>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</si>
  <si>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</si>
  <si>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</si>
  <si>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</si>
  <si>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</si>
  <si>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</si>
  <si>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</si>
  <si>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</si>
  <si>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</si>
  <si>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</si>
  <si>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</si>
  <si>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</si>
  <si>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</si>
  <si>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</si>
  <si>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</si>
  <si>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</si>
  <si>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</si>
  <si>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</si>
  <si>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</si>
  <si>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</si>
  <si>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</si>
  <si>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</si>
  <si>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</si>
  <si>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</si>
  <si>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</si>
  <si>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</si>
  <si>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</si>
  <si>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</si>
  <si>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</si>
  <si>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</si>
  <si>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</si>
  <si>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</si>
  <si>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</si>
  <si>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</si>
  <si>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</si>
  <si>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</si>
  <si>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</si>
  <si>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</si>
  <si>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</si>
  <si>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</si>
  <si>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</si>
  <si>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</si>
  <si>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</si>
  <si>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</si>
  <si>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</si>
  <si>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</si>
  <si>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</si>
  <si>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</si>
  <si>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</si>
  <si>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</si>
  <si>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</si>
  <si>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</si>
  <si>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</si>
  <si>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</si>
  <si>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</si>
  <si>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</si>
  <si>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</si>
  <si>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</si>
  <si>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</si>
  <si>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</si>
  <si>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</si>
  <si>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</si>
  <si>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</si>
  <si>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</si>
  <si>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</si>
  <si>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</si>
  <si>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</si>
  <si>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</si>
  <si>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</si>
  <si>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</si>
  <si>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</si>
  <si>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</si>
  <si>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</si>
  <si>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</si>
  <si>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</si>
  <si>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</si>
  <si>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</si>
  <si>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</si>
  <si>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</si>
  <si>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</si>
  <si>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</si>
  <si>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</si>
  <si>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</si>
  <si>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</si>
  <si>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</si>
  <si>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</si>
  <si>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</si>
  <si>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</si>
  <si>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</si>
  <si>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</si>
  <si>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</si>
  <si>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</si>
  <si>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</si>
  <si>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</si>
  <si>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</si>
  <si>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</si>
  <si>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</si>
  <si>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</si>
  <si>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</si>
  <si>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</si>
  <si>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</si>
  <si>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</si>
  <si>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</si>
  <si>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</si>
  <si>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</si>
  <si>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</si>
  <si>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</si>
  <si>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</si>
  <si>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</si>
  <si>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</si>
  <si>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</si>
  <si>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</si>
  <si>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</si>
  <si>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</si>
  <si>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</si>
  <si>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</si>
  <si>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</si>
  <si>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</si>
  <si>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</si>
  <si>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</si>
  <si>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</si>
  <si>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</si>
  <si>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</si>
  <si>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</si>
  <si>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</si>
  <si>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</si>
  <si>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</si>
  <si>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</si>
  <si>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</si>
  <si>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</si>
  <si>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</si>
  <si>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</si>
  <si>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</si>
  <si>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</si>
  <si>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</si>
  <si>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</si>
  <si>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</si>
  <si>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</si>
  <si>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</si>
  <si>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</si>
  <si>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</si>
  <si>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</si>
  <si>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</si>
  <si>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</si>
  <si>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</si>
  <si>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</si>
  <si>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</si>
  <si>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</si>
  <si>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</si>
  <si>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</si>
  <si>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</si>
  <si>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</si>
  <si>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</si>
  <si>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</si>
  <si>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</si>
  <si>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</si>
  <si>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</si>
  <si>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</si>
  <si>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</si>
  <si>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</si>
  <si>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</si>
  <si>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</si>
  <si>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</si>
  <si>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</si>
  <si>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</si>
  <si>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</si>
  <si>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</si>
  <si>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</si>
  <si>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</si>
  <si>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</si>
  <si>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</si>
  <si>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</si>
  <si>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</si>
  <si>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</si>
  <si>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</si>
  <si>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</si>
  <si>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</si>
  <si>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</si>
  <si>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</si>
  <si>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</si>
  <si>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</si>
  <si>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</si>
  <si>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</si>
  <si>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</si>
  <si>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</si>
  <si>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</si>
  <si>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</si>
  <si>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</si>
  <si>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</si>
  <si>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</si>
  <si>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</si>
  <si>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</si>
  <si>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</si>
  <si>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</si>
  <si>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</si>
  <si>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</si>
  <si>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</si>
  <si>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</si>
  <si>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</si>
  <si>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</si>
  <si>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</si>
  <si>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</si>
  <si>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</si>
  <si>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</si>
  <si>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</si>
  <si>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</si>
  <si>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</si>
  <si>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</si>
  <si>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</si>
  <si>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</si>
  <si>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</si>
  <si>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</si>
  <si>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</si>
  <si>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</si>
  <si>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</si>
  <si>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</si>
  <si>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</si>
  <si>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</si>
  <si>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</si>
  <si>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</si>
  <si>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</si>
  <si>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</si>
  <si>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</si>
  <si>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</si>
  <si>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</si>
  <si>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</si>
  <si>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</si>
  <si>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</si>
  <si>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</si>
  <si>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</si>
  <si>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</si>
  <si>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</si>
  <si>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</si>
  <si>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</si>
  <si>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</si>
  <si>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</si>
  <si>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</si>
  <si>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</si>
  <si>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</si>
  <si>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</si>
  <si>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</si>
  <si>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</si>
  <si>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</si>
  <si>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</si>
  <si>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</si>
  <si>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</si>
  <si>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</si>
  <si>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</si>
  <si>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</si>
  <si>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</si>
  <si>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</si>
  <si>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</si>
  <si>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</si>
  <si>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</si>
  <si>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</si>
  <si>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</si>
  <si>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</si>
  <si>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</si>
  <si>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</si>
  <si>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</si>
  <si>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</si>
  <si>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</si>
  <si>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</si>
  <si>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</si>
  <si>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</si>
  <si>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</si>
  <si>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</si>
  <si>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</si>
  <si>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</si>
  <si>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</si>
  <si>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</si>
  <si>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</si>
  <si>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</si>
  <si>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</si>
  <si>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</si>
  <si>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</si>
  <si>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</si>
  <si>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</si>
  <si>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</si>
  <si>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</si>
  <si>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</si>
  <si>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</si>
  <si>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</si>
  <si>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</si>
  <si>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</si>
  <si>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</si>
  <si>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</si>
  <si>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</si>
  <si>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</si>
  <si>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</si>
  <si>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</si>
  <si>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</si>
  <si>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</si>
  <si>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</si>
  <si>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</si>
  <si>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</si>
  <si>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</si>
  <si>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</si>
  <si>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</si>
  <si>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</si>
  <si>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</si>
  <si>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</si>
  <si>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</si>
  <si>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</si>
  <si>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</si>
  <si>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</si>
  <si>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</si>
  <si>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</si>
  <si>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</si>
  <si>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</si>
  <si>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</si>
  <si>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</si>
  <si>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</si>
  <si>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</si>
  <si>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</si>
  <si>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</si>
  <si>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</si>
  <si>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</si>
  <si>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</si>
  <si>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</si>
  <si>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</si>
  <si>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</si>
  <si>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</si>
  <si>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</si>
  <si>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</si>
  <si>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</si>
  <si>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</si>
  <si>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</si>
  <si>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</si>
  <si>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</si>
  <si>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</si>
  <si>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</si>
  <si>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</si>
  <si>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</si>
  <si>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</si>
  <si>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</si>
  <si>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</si>
  <si>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</si>
  <si>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</si>
  <si>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</si>
  <si>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</si>
  <si>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</si>
  <si>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</si>
  <si>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</si>
  <si>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</si>
  <si>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</si>
  <si>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</si>
  <si>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</si>
  <si>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</si>
  <si>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</si>
  <si>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</si>
  <si>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</si>
  <si>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</si>
  <si>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</si>
  <si>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</si>
  <si>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</si>
  <si>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</si>
  <si>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</si>
  <si>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</si>
  <si>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</si>
  <si>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</si>
  <si>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</si>
  <si>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</si>
  <si>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</si>
  <si>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</si>
  <si>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</si>
  <si>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</si>
  <si>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</si>
  <si>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</si>
  <si>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</si>
  <si>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</si>
  <si>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</si>
  <si>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</si>
  <si>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</si>
  <si>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</si>
  <si>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</si>
  <si>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</si>
  <si>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</si>
  <si>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</si>
  <si>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</si>
  <si>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</si>
  <si>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</si>
  <si>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</si>
  <si>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</si>
  <si>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</si>
  <si>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</si>
  <si>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</si>
  <si>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</si>
  <si>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</si>
  <si>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</si>
  <si>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</si>
  <si>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</si>
  <si>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</si>
  <si>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</si>
  <si>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</si>
  <si>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</si>
  <si>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</si>
  <si>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</si>
  <si>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</si>
  <si>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</si>
  <si>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</si>
  <si>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</si>
  <si>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</si>
  <si>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</si>
  <si>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</si>
  <si>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</si>
  <si>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</si>
  <si>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</si>
  <si>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</si>
  <si>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</si>
  <si>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</si>
  <si>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</si>
  <si>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</si>
  <si>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</si>
  <si>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</si>
  <si>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</si>
  <si>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</si>
  <si>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</si>
  <si>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</si>
  <si>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</si>
  <si>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</si>
  <si>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</si>
  <si>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</si>
  <si>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</si>
  <si>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</si>
  <si>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</si>
  <si>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</si>
  <si>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</si>
  <si>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</si>
  <si>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</si>
  <si>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</si>
  <si>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</si>
  <si>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</si>
  <si>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</si>
  <si>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</si>
  <si>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</si>
  <si>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</si>
  <si>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</si>
  <si>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</si>
  <si>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</si>
  <si>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</si>
  <si>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</si>
  <si>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</si>
  <si>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</si>
  <si>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</si>
  <si>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</si>
  <si>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</si>
  <si>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</si>
  <si>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</si>
  <si>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</si>
  <si>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</si>
  <si>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</si>
  <si>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</si>
  <si>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</si>
  <si>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</si>
  <si>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</si>
  <si>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</si>
  <si>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</si>
  <si>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</si>
  <si>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</si>
  <si>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</si>
  <si>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</si>
  <si>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</si>
  <si>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</si>
  <si>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</si>
  <si>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</si>
  <si>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</si>
  <si>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</si>
  <si>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</si>
  <si>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</si>
  <si>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</si>
  <si>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</si>
  <si>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</si>
  <si>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</si>
  <si>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</si>
  <si>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</si>
  <si>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</si>
  <si>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</si>
  <si>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</si>
  <si>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</si>
  <si>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</si>
  <si>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</si>
  <si>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</si>
  <si>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</si>
  <si>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</si>
  <si>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</si>
  <si>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</si>
  <si>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</si>
  <si>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</si>
  <si>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</si>
  <si>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</si>
  <si>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</si>
  <si>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</si>
  <si>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</si>
  <si>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</si>
  <si>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</si>
  <si>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</si>
  <si>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</si>
  <si>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</si>
  <si>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</si>
  <si>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</si>
  <si>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</si>
  <si>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</si>
  <si>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</si>
  <si>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</si>
  <si>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</si>
  <si>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</si>
  <si>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</si>
  <si>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</si>
  <si>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</si>
  <si>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</si>
  <si>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</si>
  <si>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</si>
  <si>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</si>
  <si>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</si>
  <si>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</si>
  <si>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</si>
  <si>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</si>
  <si>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</si>
  <si>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</si>
  <si>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</si>
  <si>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</si>
  <si>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</si>
  <si>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</si>
  <si>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</si>
  <si>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</si>
  <si>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</si>
  <si>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</si>
  <si>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</si>
  <si>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</si>
  <si>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</si>
  <si>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</si>
  <si>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</si>
  <si>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</si>
  <si>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</si>
  <si>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</si>
  <si>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</si>
  <si>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</si>
  <si>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</si>
  <si>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</si>
  <si>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</si>
  <si>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</si>
  <si>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</si>
  <si>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</si>
  <si>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</si>
  <si>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</si>
  <si>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</si>
  <si>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</si>
  <si>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</si>
  <si>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</si>
  <si>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</si>
  <si>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</si>
  <si>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</si>
  <si>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</si>
  <si>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</si>
  <si>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</si>
  <si>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</si>
  <si>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</si>
  <si>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</si>
  <si>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</si>
  <si>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</si>
  <si>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</si>
  <si>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</si>
  <si>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</si>
  <si>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</si>
  <si>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</si>
  <si>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</si>
  <si>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</si>
  <si>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</si>
  <si>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</si>
  <si>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</si>
  <si>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</si>
  <si>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</si>
  <si>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</si>
  <si>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</si>
  <si>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</si>
  <si>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</si>
  <si>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</si>
  <si>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</si>
  <si>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</si>
  <si>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</si>
  <si>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</si>
  <si>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</si>
  <si>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</si>
  <si>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</si>
  <si>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</si>
  <si>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</si>
  <si>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</si>
  <si>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</si>
  <si>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</si>
  <si>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</si>
  <si>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</si>
  <si>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</si>
  <si>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</si>
  <si>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</si>
  <si>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</si>
  <si>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</si>
  <si>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</si>
  <si>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</si>
  <si>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</si>
  <si>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</si>
  <si>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</si>
  <si>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</si>
  <si>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</si>
  <si>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</si>
  <si>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</si>
  <si>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</si>
  <si>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</si>
  <si>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</si>
  <si>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</si>
  <si>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</si>
  <si>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</si>
  <si>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</si>
  <si>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</si>
  <si>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</si>
  <si>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</si>
  <si>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</si>
  <si>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</si>
  <si>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</si>
  <si>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</si>
  <si>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</si>
  <si>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</si>
  <si>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</si>
  <si>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</si>
  <si>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</si>
  <si>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</si>
  <si>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</si>
  <si>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</si>
  <si>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</si>
  <si>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</si>
  <si>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</si>
  <si>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</si>
  <si>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</si>
  <si>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</si>
  <si>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</si>
  <si>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</si>
  <si>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</si>
  <si>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</si>
  <si>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</si>
  <si>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</si>
  <si>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</si>
  <si>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</si>
  <si>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</si>
  <si>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</si>
  <si>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</si>
  <si>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</si>
  <si>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</si>
  <si>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</si>
  <si>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</si>
  <si>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</si>
  <si>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</si>
  <si>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</si>
  <si>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</si>
  <si>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</si>
  <si>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</si>
  <si>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</si>
  <si>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</si>
  <si>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</si>
  <si>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</si>
  <si>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</si>
  <si>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</si>
  <si>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</si>
  <si>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</si>
  <si>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</si>
  <si>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</si>
  <si>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</si>
  <si>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</si>
  <si>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</si>
  <si>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</si>
  <si>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</si>
  <si>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</si>
  <si>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</si>
  <si>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</si>
  <si>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</si>
  <si>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</si>
  <si>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</si>
  <si>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</si>
  <si>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</si>
  <si>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</si>
  <si>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</si>
  <si>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</si>
  <si>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</si>
  <si>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</si>
  <si>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</si>
  <si>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</si>
  <si>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</si>
  <si>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</si>
  <si>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</si>
  <si>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</si>
  <si>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</si>
  <si>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</si>
  <si>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</si>
  <si>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</si>
  <si>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</si>
  <si>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</si>
  <si>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</si>
  <si>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</si>
  <si>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</si>
  <si>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</si>
  <si>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</si>
  <si>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</si>
  <si>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</si>
  <si>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</si>
  <si>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</si>
  <si>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</si>
  <si>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</si>
  <si>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</si>
  <si>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</si>
  <si>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</si>
  <si>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</si>
  <si>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</si>
  <si>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</si>
  <si>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</si>
  <si>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</si>
  <si>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</si>
  <si>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</si>
  <si>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</si>
  <si>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</si>
  <si>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</si>
  <si>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</si>
  <si>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</si>
  <si>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</si>
  <si>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</si>
  <si>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</si>
  <si>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</si>
  <si>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</si>
  <si>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</si>
  <si>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</si>
  <si>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</si>
  <si>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</si>
  <si>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</si>
  <si>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</si>
  <si>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</si>
  <si>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</si>
  <si>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</si>
  <si>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</si>
  <si>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</si>
  <si>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</si>
  <si>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</si>
  <si>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</si>
  <si>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</si>
  <si>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</si>
  <si>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</si>
  <si>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</si>
  <si>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</si>
  <si>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</si>
  <si>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</si>
  <si>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</si>
  <si>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</si>
  <si>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</si>
  <si>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</si>
  <si>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</si>
  <si>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</si>
  <si>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</si>
  <si>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</si>
  <si>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</si>
  <si>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</si>
  <si>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</si>
  <si>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</si>
  <si>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</si>
  <si>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</si>
  <si>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</si>
  <si>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</si>
  <si>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</si>
  <si>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</si>
  <si>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</si>
  <si>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</si>
  <si>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</si>
  <si>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</si>
  <si>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</si>
  <si>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</si>
  <si>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</si>
  <si>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</si>
  <si>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</si>
  <si>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</si>
  <si>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</si>
  <si>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</si>
  <si>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</si>
  <si>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</si>
  <si>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</si>
  <si>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</si>
  <si>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</si>
  <si>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</si>
  <si>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</si>
  <si>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</si>
  <si>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</si>
  <si>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</si>
  <si>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</si>
  <si>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</si>
  <si>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</si>
  <si>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</si>
  <si>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</si>
  <si>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</si>
  <si>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</si>
  <si>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</si>
  <si>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</si>
  <si>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</si>
  <si>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</si>
  <si>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</si>
  <si>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</si>
  <si>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</si>
  <si>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</si>
  <si>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</si>
  <si>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</si>
  <si>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</si>
  <si>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</si>
  <si>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</si>
  <si>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</si>
  <si>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</si>
  <si>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</si>
  <si>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</si>
  <si>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</si>
  <si>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</si>
  <si>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</si>
  <si>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</si>
  <si>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</si>
  <si>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</si>
  <si>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</si>
  <si>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</si>
  <si>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</si>
  <si>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</si>
  <si>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</si>
  <si>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</si>
  <si>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</si>
  <si>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</si>
  <si>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</si>
  <si>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</si>
  <si>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</si>
  <si>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</si>
  <si>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</si>
  <si>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</si>
  <si>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</si>
  <si>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</si>
  <si>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</si>
  <si>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</si>
  <si>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</si>
  <si>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</si>
  <si>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</si>
  <si>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</si>
  <si>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</si>
  <si>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</si>
  <si>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</si>
  <si>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</si>
  <si>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</si>
  <si>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</si>
  <si>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</si>
  <si>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</si>
  <si>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</si>
  <si>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</si>
  <si>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</si>
  <si>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</si>
  <si>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</si>
  <si>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</si>
  <si>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</si>
  <si>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</si>
  <si>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</si>
  <si>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</si>
  <si>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</si>
  <si>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</si>
  <si>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</si>
  <si>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</si>
  <si>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</si>
  <si>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</si>
  <si>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</si>
  <si>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</si>
  <si>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</si>
  <si>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</si>
  <si>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</si>
  <si>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</si>
  <si>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</si>
  <si>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</si>
  <si>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</si>
  <si>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</si>
  <si>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</si>
  <si>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</si>
  <si>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</si>
  <si>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</si>
  <si>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</si>
  <si>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</si>
  <si>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</si>
  <si>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</si>
  <si>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</si>
  <si>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</si>
  <si>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</si>
  <si>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</si>
  <si>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</si>
  <si>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</si>
  <si>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</si>
  <si>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</si>
  <si>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</si>
  <si>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</si>
  <si>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</si>
  <si>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</si>
  <si>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</si>
  <si>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</si>
  <si>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</si>
  <si>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</si>
  <si>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</si>
  <si>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</si>
  <si>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</si>
  <si>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</si>
  <si>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</si>
  <si>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</si>
  <si>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</si>
  <si>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</si>
  <si>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</si>
  <si>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</si>
  <si>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</si>
  <si>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</si>
  <si>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</si>
  <si>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</si>
  <si>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</si>
  <si>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</si>
  <si>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</si>
  <si>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</si>
  <si>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</si>
  <si>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</si>
  <si>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</si>
  <si>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</si>
  <si>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</si>
  <si>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</si>
  <si>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</si>
  <si>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</si>
  <si>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</si>
  <si>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</si>
  <si>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</si>
  <si>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</si>
  <si>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</si>
  <si>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</si>
  <si>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</si>
  <si>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</si>
  <si>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</si>
  <si>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</si>
  <si>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</si>
  <si>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</si>
  <si>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</si>
  <si>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</si>
  <si>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</si>
  <si>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</si>
  <si>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</si>
  <si>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</si>
  <si>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</si>
  <si>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</si>
  <si>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</si>
  <si>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</si>
  <si>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</si>
  <si>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</si>
  <si>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</si>
  <si>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</si>
  <si>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</si>
  <si>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</si>
  <si>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</si>
  <si>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</si>
  <si>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</si>
  <si>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</si>
  <si>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</si>
  <si>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</si>
  <si>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</si>
  <si>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</si>
  <si>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</si>
  <si>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</si>
  <si>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</si>
  <si>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</si>
  <si>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</si>
  <si>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</si>
  <si>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</si>
  <si>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</si>
  <si>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</si>
  <si>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</si>
  <si>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</si>
  <si>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</si>
  <si>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</si>
  <si>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</si>
  <si>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</si>
  <si>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</si>
  <si>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</si>
  <si>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</si>
  <si>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</si>
  <si>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</si>
  <si>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</si>
  <si>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</si>
  <si>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</si>
  <si>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</si>
  <si>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</si>
  <si>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</si>
  <si>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</si>
  <si>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</si>
  <si>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</si>
  <si>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</si>
  <si>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</si>
  <si>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</si>
  <si>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</si>
  <si>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</si>
  <si>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</si>
  <si>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</si>
  <si>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</si>
  <si>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</si>
  <si>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</si>
  <si>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</si>
  <si>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</si>
  <si>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</si>
  <si>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</si>
  <si>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</si>
  <si>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</si>
  <si>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</si>
  <si>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</si>
  <si>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</si>
  <si>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</si>
  <si>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</si>
  <si>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</si>
  <si>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</si>
  <si>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</si>
  <si>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</si>
  <si>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</si>
  <si>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</si>
  <si>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</si>
  <si>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</si>
  <si>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</si>
  <si>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</si>
  <si>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</si>
  <si>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</si>
  <si>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</si>
  <si>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</si>
  <si>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</si>
  <si>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</si>
  <si>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</si>
  <si>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</si>
  <si>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</si>
  <si>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</si>
  <si>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</si>
  <si>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</si>
  <si>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</si>
  <si>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</si>
  <si>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</si>
  <si>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</si>
  <si>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</si>
  <si>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</si>
  <si>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</si>
  <si>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</si>
  <si>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</si>
  <si>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</si>
  <si>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</si>
  <si>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</si>
  <si>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</si>
  <si>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</si>
  <si>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</si>
  <si>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</si>
  <si>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</si>
  <si>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</si>
  <si>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</si>
  <si>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</si>
  <si>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</si>
  <si>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</si>
  <si>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</si>
  <si>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</si>
  <si>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</si>
  <si>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</si>
  <si>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</si>
  <si>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</si>
  <si>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</si>
  <si>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</si>
  <si>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</si>
  <si>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</si>
  <si>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</si>
  <si>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</si>
  <si>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</si>
  <si>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</si>
  <si>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</si>
  <si>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</si>
  <si>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</si>
  <si>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</si>
  <si>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</si>
  <si>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</si>
  <si>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</si>
  <si>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</si>
  <si>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</si>
  <si>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</si>
  <si>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</si>
  <si>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</si>
  <si>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</si>
  <si>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</si>
  <si>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</si>
  <si>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</si>
  <si>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</si>
  <si>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</si>
  <si>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</si>
  <si>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</si>
  <si>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</si>
  <si>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</si>
  <si>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</si>
  <si>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</si>
  <si>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</si>
  <si>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</si>
  <si>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</si>
  <si>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</si>
  <si>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</si>
  <si>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</si>
  <si>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</si>
  <si>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</si>
  <si>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</si>
  <si>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</si>
  <si>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</si>
  <si>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</si>
  <si>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</si>
  <si>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</si>
  <si>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</si>
  <si>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</si>
  <si>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</si>
  <si>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</si>
  <si>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</si>
  <si>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</si>
  <si>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</si>
  <si>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</si>
  <si>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</si>
  <si>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</si>
  <si>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</si>
  <si>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</si>
  <si>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</si>
  <si>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</si>
  <si>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</si>
  <si>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</si>
  <si>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</si>
  <si>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</si>
  <si>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</si>
  <si>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</si>
  <si>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</si>
  <si>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</si>
  <si>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</si>
  <si>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</si>
  <si>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</si>
  <si>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</si>
  <si>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</si>
  <si>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</si>
  <si>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</si>
  <si>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</si>
  <si>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</si>
  <si>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</si>
  <si>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</si>
  <si>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</si>
  <si>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</si>
  <si>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</si>
  <si>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</si>
  <si>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</si>
  <si>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</si>
  <si>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</si>
  <si>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</si>
  <si>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</si>
  <si>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</si>
  <si>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</si>
  <si>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</si>
  <si>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</si>
  <si>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</si>
  <si>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</si>
  <si>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</si>
  <si>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</si>
  <si>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</si>
  <si>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</si>
  <si>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</si>
  <si>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</si>
  <si>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</si>
  <si>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</si>
  <si>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</si>
  <si>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</si>
  <si>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</si>
  <si>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</si>
  <si>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</si>
  <si>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</si>
  <si>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</si>
  <si>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</si>
  <si>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</si>
  <si>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</si>
  <si>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</si>
  <si>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</si>
  <si>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</si>
  <si>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</si>
  <si>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</si>
  <si>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</si>
  <si>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</si>
  <si>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</si>
  <si>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</si>
  <si>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</si>
  <si>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</si>
  <si>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</si>
  <si>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</si>
  <si>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</si>
  <si>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</si>
  <si>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</si>
  <si>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</si>
  <si>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</si>
  <si>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</si>
  <si>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</si>
  <si>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</si>
  <si>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</si>
  <si>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</si>
  <si>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</si>
  <si>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</si>
  <si>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</si>
  <si>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</si>
  <si>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</si>
  <si>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</si>
  <si>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</si>
  <si>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</si>
  <si>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</si>
  <si>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</si>
  <si>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</si>
  <si>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</si>
  <si>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</si>
  <si>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</si>
  <si>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</si>
  <si>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</si>
  <si>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</si>
  <si>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</si>
  <si>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</si>
  <si>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</si>
  <si>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</si>
  <si>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</si>
  <si>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</si>
  <si>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</si>
  <si>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</si>
  <si>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</si>
  <si>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</si>
  <si>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</si>
  <si>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</si>
  <si>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</si>
  <si>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</si>
  <si>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</si>
  <si>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</si>
  <si>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</si>
  <si>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</si>
  <si>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</si>
  <si>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</si>
  <si>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</si>
  <si>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</si>
  <si>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</si>
  <si>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</si>
  <si>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</si>
  <si>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</si>
  <si>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</si>
  <si>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</si>
  <si>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</si>
  <si>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</si>
  <si>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</si>
  <si>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</si>
  <si>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</si>
  <si>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</si>
  <si>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</si>
  <si>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</si>
  <si>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</si>
  <si>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</si>
  <si>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</si>
  <si>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</si>
  <si>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</si>
  <si>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</si>
  <si>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</si>
  <si>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</si>
  <si>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</si>
  <si>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</si>
  <si>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</si>
  <si>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</si>
  <si>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</si>
  <si>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</si>
  <si>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</si>
  <si>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</si>
  <si>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</si>
  <si>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</si>
  <si>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</si>
  <si>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</si>
  <si>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</si>
  <si>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</si>
  <si>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</si>
  <si>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</si>
  <si>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</si>
  <si>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</si>
  <si>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</si>
  <si>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</si>
  <si>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</si>
  <si>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</si>
  <si>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</si>
  <si>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</si>
  <si>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</si>
  <si>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</si>
  <si>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</si>
  <si>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</si>
  <si>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</si>
  <si>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</si>
  <si>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</si>
  <si>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</si>
  <si>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</si>
  <si>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</si>
  <si>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</si>
  <si>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</si>
  <si>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</si>
  <si>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</si>
  <si>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</si>
  <si>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</si>
  <si>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</si>
  <si>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</si>
  <si>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</si>
  <si>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</si>
  <si>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</si>
  <si>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</si>
  <si>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</si>
  <si>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</si>
  <si>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</si>
  <si>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</si>
  <si>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</si>
  <si>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</si>
  <si>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</si>
  <si>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</si>
  <si>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</si>
  <si>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</si>
  <si>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</si>
  <si>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</si>
  <si>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</si>
  <si>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</si>
  <si>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</si>
  <si>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</si>
  <si>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</si>
  <si>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</si>
  <si>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</si>
  <si>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</si>
  <si>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</si>
  <si>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</si>
  <si>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</si>
  <si>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</si>
  <si>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</si>
  <si>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</si>
  <si>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</si>
  <si>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</si>
  <si>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</si>
  <si>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</si>
  <si>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</si>
  <si>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</si>
  <si>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</si>
  <si>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</si>
  <si>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</si>
  <si>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</si>
  <si>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</si>
  <si>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</si>
  <si>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</si>
  <si>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</si>
  <si>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</si>
  <si>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</si>
  <si>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</si>
  <si>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</si>
  <si>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</si>
  <si>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</si>
  <si>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</si>
  <si>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</si>
  <si>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</si>
  <si>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</si>
  <si>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</si>
  <si>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</si>
  <si>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</si>
  <si>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</si>
  <si>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</si>
  <si>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</si>
  <si>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</si>
  <si>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</si>
  <si>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</si>
  <si>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</si>
  <si>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</si>
  <si>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</si>
  <si>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</si>
  <si>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</si>
  <si>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</si>
  <si>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</si>
  <si>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</si>
  <si>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</si>
  <si>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</si>
  <si>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</si>
  <si>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</si>
  <si>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</si>
  <si>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</si>
  <si>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</si>
  <si>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</si>
  <si>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</si>
  <si>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</si>
  <si>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</si>
  <si>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</si>
  <si>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</si>
  <si>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</si>
  <si>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</si>
  <si>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</si>
  <si>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</si>
  <si>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</si>
  <si>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</si>
  <si>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</si>
  <si>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</si>
  <si>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</si>
  <si>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</si>
  <si>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</si>
  <si>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</si>
  <si>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</si>
  <si>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</si>
  <si>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</si>
  <si>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</si>
  <si>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</si>
  <si>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</si>
  <si>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</si>
  <si>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</si>
  <si>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</si>
  <si>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</si>
  <si>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</si>
  <si>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</si>
  <si>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</si>
  <si>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</si>
  <si>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</si>
  <si>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</si>
  <si>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</si>
  <si>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</si>
  <si>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</si>
  <si>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</si>
  <si>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</si>
  <si>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</si>
  <si>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</si>
  <si>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</si>
  <si>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</si>
  <si>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</si>
  <si>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</si>
  <si>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</si>
  <si>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</si>
  <si>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</si>
  <si>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</si>
  <si>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</si>
  <si>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</si>
  <si>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</si>
  <si>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</si>
  <si>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</si>
  <si>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</si>
  <si>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</si>
  <si>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</si>
  <si>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</si>
  <si>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</si>
  <si>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</si>
  <si>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</si>
  <si>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</si>
  <si>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</si>
  <si>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</si>
  <si>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</si>
  <si>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</si>
  <si>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</si>
  <si>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</si>
  <si>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</si>
  <si>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</si>
  <si>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</si>
  <si>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</si>
  <si>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</si>
  <si>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</si>
  <si>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</si>
  <si>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</si>
  <si>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</si>
  <si>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</si>
  <si>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</si>
  <si>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</si>
  <si>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</si>
  <si>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</si>
  <si>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</si>
  <si>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</si>
  <si>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</si>
  <si>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</si>
  <si>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</si>
  <si>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</si>
  <si>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</si>
  <si>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</si>
  <si>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</si>
  <si>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</si>
  <si>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</si>
  <si>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</si>
  <si>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</si>
  <si>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</si>
  <si>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</si>
  <si>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</si>
  <si>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</si>
  <si>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</si>
  <si>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</si>
  <si>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</si>
  <si>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</si>
  <si>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</si>
  <si>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</si>
  <si>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</si>
  <si>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</si>
  <si>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</si>
  <si>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</si>
  <si>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</si>
  <si>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</si>
  <si>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</si>
  <si>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</si>
  <si>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</si>
  <si>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</si>
  <si>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</si>
  <si>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</si>
  <si>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</si>
  <si>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</si>
  <si>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</si>
  <si>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</si>
  <si>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</si>
  <si>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</si>
  <si>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</si>
  <si>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</si>
  <si>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</si>
  <si>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</si>
  <si>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</si>
  <si>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</si>
  <si>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</si>
  <si>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</si>
  <si>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</si>
  <si>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</si>
  <si>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</si>
  <si>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</si>
  <si>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</si>
  <si>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</si>
  <si>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</si>
  <si>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</si>
  <si>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</si>
  <si>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</si>
  <si>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</si>
  <si>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</si>
  <si>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</si>
  <si>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</si>
  <si>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</si>
  <si>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</si>
  <si>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</si>
  <si>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</si>
  <si>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</si>
  <si>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</si>
  <si>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</si>
  <si>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</si>
  <si>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</si>
  <si>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</si>
  <si>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</si>
  <si>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</si>
  <si>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</si>
  <si>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</si>
  <si>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</si>
  <si>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</si>
  <si>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</si>
  <si>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</si>
  <si>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</si>
  <si>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</si>
  <si>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</si>
  <si>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</si>
  <si>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</si>
  <si>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</si>
  <si>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</si>
  <si>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</si>
  <si>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</si>
  <si>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</si>
  <si>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</si>
  <si>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</si>
  <si>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</si>
  <si>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</si>
  <si>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</si>
  <si>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</si>
  <si>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</si>
  <si>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</si>
  <si>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</si>
  <si>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</si>
  <si>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</si>
  <si>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</si>
  <si>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</si>
  <si>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</si>
  <si>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</si>
  <si>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</si>
  <si>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</si>
  <si>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</si>
  <si>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</si>
  <si>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</si>
  <si>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</si>
  <si>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</si>
  <si>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</si>
  <si>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</si>
  <si>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</si>
  <si>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</si>
  <si>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</si>
  <si>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</si>
  <si>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</si>
  <si>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</si>
  <si>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</si>
  <si>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</si>
  <si>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</si>
  <si>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</si>
  <si>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</si>
  <si>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</si>
  <si>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</si>
  <si>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</si>
  <si>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</si>
  <si>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</si>
  <si>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</si>
  <si>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</si>
  <si>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</si>
  <si>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</si>
  <si>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</si>
  <si>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</si>
  <si>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</si>
  <si>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</si>
  <si>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</si>
  <si>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</si>
  <si>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</si>
  <si>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</si>
  <si>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</si>
  <si>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</si>
  <si>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</si>
  <si>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</si>
  <si>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</si>
  <si>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</si>
  <si>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</si>
  <si>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</si>
  <si>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</si>
  <si>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</si>
  <si>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</si>
  <si>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</si>
  <si>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</si>
  <si>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</si>
  <si>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</si>
  <si>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</si>
  <si>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</si>
  <si>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</si>
  <si>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</si>
  <si>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</si>
  <si>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</si>
  <si>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</si>
  <si>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</si>
  <si>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</si>
  <si>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</si>
  <si>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</si>
  <si>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</si>
  <si>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</si>
  <si>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</si>
  <si>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</si>
  <si>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</si>
  <si>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</si>
  <si>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</si>
  <si>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</si>
  <si>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</si>
  <si>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</si>
  <si>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</si>
  <si>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</si>
  <si>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</si>
  <si>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</si>
  <si>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</si>
  <si>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</si>
  <si>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</si>
  <si>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</si>
  <si>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</si>
  <si>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</si>
  <si>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</si>
  <si>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</si>
  <si>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</si>
  <si>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</si>
  <si>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</si>
  <si>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</si>
  <si>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</si>
  <si>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</si>
  <si>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</si>
  <si>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</si>
  <si>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</si>
  <si>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</si>
  <si>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</si>
  <si>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</si>
  <si>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</si>
  <si>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</si>
  <si>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</si>
  <si>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</si>
  <si>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</si>
  <si>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</si>
  <si>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</si>
  <si>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</si>
  <si>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</si>
  <si>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</si>
  <si>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</si>
  <si>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</si>
  <si>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</si>
  <si>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</si>
  <si>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</si>
  <si>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</si>
  <si>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</si>
  <si>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</si>
  <si>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</si>
  <si>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</si>
  <si>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</si>
  <si>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</si>
  <si>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</si>
  <si>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</si>
  <si>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</si>
  <si>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</si>
  <si>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</si>
  <si>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</si>
  <si>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</si>
  <si>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</si>
  <si>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</si>
  <si>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</si>
  <si>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</si>
  <si>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</si>
  <si>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</si>
  <si>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</si>
  <si>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</si>
  <si>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</si>
  <si>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</si>
  <si>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</si>
  <si>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</si>
  <si>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</si>
  <si>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</si>
  <si>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</si>
  <si>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</si>
  <si>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</si>
  <si>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</si>
  <si>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</si>
  <si>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</si>
  <si>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</si>
  <si>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</si>
  <si>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</si>
  <si>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</si>
  <si>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</si>
  <si>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</si>
  <si>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</si>
  <si>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</si>
  <si>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</si>
  <si>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</si>
  <si>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</si>
  <si>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</si>
  <si>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</si>
  <si>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</si>
  <si>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</si>
  <si>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</si>
  <si>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</si>
  <si>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</si>
  <si>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</si>
  <si>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</si>
  <si>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</si>
  <si>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</si>
  <si>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</si>
  <si>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</si>
  <si>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</si>
  <si>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</si>
  <si>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</si>
  <si>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</si>
  <si>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</si>
  <si>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</si>
  <si>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</si>
  <si>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</si>
  <si>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</si>
  <si>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</si>
  <si>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</si>
  <si>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</si>
  <si>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</si>
  <si>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</si>
  <si>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</si>
  <si>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</si>
  <si>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</si>
  <si>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</si>
  <si>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</si>
  <si>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</si>
  <si>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</si>
  <si>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</si>
  <si>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</si>
  <si>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</si>
  <si>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</si>
  <si>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</si>
  <si>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</si>
  <si>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</si>
  <si>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</si>
  <si>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</si>
  <si>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</si>
  <si>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</si>
  <si>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</si>
  <si>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</si>
  <si>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</si>
  <si>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</si>
  <si>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</si>
  <si>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</si>
  <si>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</si>
  <si>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</si>
  <si>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</si>
  <si>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</si>
  <si>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</si>
  <si>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</si>
  <si>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</si>
  <si>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</si>
  <si>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</si>
  <si>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</si>
  <si>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</si>
  <si>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</si>
  <si>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</si>
  <si>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</si>
  <si>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</si>
  <si>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</si>
  <si>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</si>
  <si>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</si>
  <si>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</si>
  <si>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</si>
  <si>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</si>
  <si>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</si>
  <si>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</si>
  <si>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</si>
  <si>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</si>
  <si>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</si>
  <si>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</si>
  <si>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</si>
  <si>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</si>
  <si>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</si>
  <si>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</si>
  <si>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</si>
  <si>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</si>
  <si>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</si>
  <si>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</si>
  <si>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</si>
  <si>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</si>
  <si>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</si>
  <si>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</si>
  <si>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</si>
  <si>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</si>
  <si>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</si>
  <si>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</si>
  <si>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</si>
  <si>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</si>
  <si>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</si>
  <si>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</si>
  <si>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</si>
  <si>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</si>
  <si>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</si>
  <si>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</si>
  <si>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</si>
  <si>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</si>
  <si>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</si>
  <si>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</si>
  <si>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</si>
  <si>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</si>
  <si>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</si>
  <si>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</si>
  <si>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</si>
  <si>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</si>
  <si>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</si>
  <si>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</si>
  <si>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</si>
  <si>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</si>
  <si>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</si>
  <si>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</si>
  <si>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</si>
  <si>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</si>
  <si>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</si>
  <si>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</si>
  <si>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</si>
  <si>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</si>
  <si>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</si>
  <si>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</si>
  <si>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</si>
  <si>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</si>
  <si>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</si>
  <si>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</si>
  <si>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</si>
  <si>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</si>
  <si>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</si>
  <si>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</si>
  <si>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</si>
  <si>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</si>
  <si>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</si>
  <si>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</si>
  <si>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</si>
  <si>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</si>
  <si>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</si>
  <si>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</si>
  <si>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</si>
  <si>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</si>
  <si>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</si>
  <si>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</si>
  <si>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</si>
  <si>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</si>
  <si>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</si>
  <si>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</si>
  <si>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</si>
  <si>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</si>
  <si>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</si>
  <si>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</si>
  <si>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</si>
  <si>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</si>
  <si>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</si>
  <si>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</si>
  <si>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</si>
  <si>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</si>
  <si>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</si>
  <si>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</si>
  <si>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</si>
  <si>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</si>
  <si>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</si>
  <si>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</si>
  <si>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</si>
  <si>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</si>
  <si>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</si>
  <si>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</si>
  <si>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</si>
  <si>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</si>
  <si>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</si>
  <si>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</si>
  <si>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</si>
  <si>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</si>
  <si>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</si>
  <si>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</si>
  <si>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</si>
  <si>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</si>
  <si>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</si>
  <si>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</si>
  <si>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</si>
  <si>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</si>
  <si>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</si>
  <si>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</si>
  <si>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</si>
  <si>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</si>
  <si>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</si>
  <si>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</si>
  <si>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</si>
  <si>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</si>
  <si>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</si>
  <si>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</si>
  <si>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</si>
  <si>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</si>
  <si>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</si>
  <si>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</si>
  <si>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</si>
  <si>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</si>
  <si>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</si>
  <si>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</si>
  <si>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</si>
  <si>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</si>
  <si>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</si>
  <si>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</si>
  <si>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</si>
  <si>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</si>
  <si>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</si>
  <si>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</si>
  <si>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</si>
  <si>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</si>
  <si>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</si>
  <si>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</si>
  <si>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</si>
  <si>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</si>
  <si>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</si>
  <si>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</si>
  <si>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</si>
  <si>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</si>
  <si>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</si>
  <si>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</si>
  <si>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</si>
  <si>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</si>
  <si>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</si>
  <si>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</si>
  <si>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</si>
  <si>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</si>
  <si>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</si>
  <si>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</si>
  <si>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</si>
  <si>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</si>
  <si>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</si>
  <si>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</si>
  <si>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</si>
  <si>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</si>
  <si>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</si>
  <si>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</si>
  <si>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</si>
  <si>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</si>
  <si>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</si>
  <si>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</si>
  <si>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</si>
  <si>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</si>
  <si>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</si>
  <si>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</si>
  <si>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</si>
  <si>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</si>
  <si>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</si>
  <si>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</si>
  <si>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</si>
  <si>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</si>
  <si>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</si>
  <si>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</si>
  <si>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</si>
  <si>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</si>
  <si>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</si>
  <si>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</si>
  <si>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</si>
  <si>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</si>
  <si>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</si>
  <si>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</si>
  <si>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</si>
  <si>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</si>
  <si>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</si>
  <si>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</si>
  <si>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</si>
  <si>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</si>
  <si>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</si>
  <si>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</si>
  <si>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</si>
  <si>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</si>
  <si>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</si>
  <si>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</si>
  <si>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</si>
  <si>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</si>
  <si>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</si>
  <si>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</si>
  <si>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</si>
  <si>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</si>
  <si>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</si>
  <si>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</si>
  <si>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</si>
  <si>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</si>
  <si>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</si>
  <si>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</si>
  <si>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</si>
  <si>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</si>
  <si>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</si>
  <si>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</si>
  <si>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</si>
  <si>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</si>
  <si>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</si>
  <si>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</si>
  <si>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</si>
  <si>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</si>
  <si>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</si>
  <si>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</si>
  <si>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</si>
  <si>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</si>
  <si>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</si>
  <si>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</si>
  <si>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</si>
  <si>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</si>
  <si>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</si>
  <si>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</si>
  <si>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</si>
  <si>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</si>
  <si>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</si>
  <si>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</si>
  <si>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</si>
  <si>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</si>
  <si>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</si>
  <si>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</si>
  <si>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</si>
  <si>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</si>
  <si>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</si>
  <si>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</si>
  <si>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</si>
  <si>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</si>
  <si>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</si>
  <si>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</si>
  <si>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</si>
  <si>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</si>
  <si>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</si>
  <si>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</si>
  <si>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</si>
  <si>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</si>
  <si>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</si>
  <si>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</si>
  <si>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</si>
  <si>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</si>
  <si>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</si>
  <si>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</si>
  <si>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</si>
  <si>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</si>
  <si>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</si>
  <si>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</si>
  <si>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</si>
  <si>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</si>
  <si>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</si>
  <si>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</si>
  <si>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</si>
  <si>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</si>
  <si>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</si>
  <si>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</si>
  <si>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</si>
  <si>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</si>
  <si>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</si>
  <si>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</si>
  <si>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</si>
  <si>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</si>
  <si>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</si>
  <si>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</si>
  <si>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</si>
  <si>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</si>
  <si>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</si>
  <si>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</si>
  <si>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</si>
  <si>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</si>
  <si>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</si>
  <si>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</si>
  <si>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</si>
  <si>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</si>
  <si>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</si>
  <si>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</si>
  <si>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</si>
  <si>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</si>
  <si>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</si>
  <si>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</si>
  <si>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</si>
  <si>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</si>
  <si>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</si>
  <si>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</si>
  <si>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</si>
  <si>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</si>
  <si>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</si>
  <si>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</si>
  <si>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</si>
  <si>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</si>
  <si>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</si>
  <si>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</si>
  <si>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</si>
  <si>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</si>
  <si>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</si>
  <si>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</si>
  <si>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</si>
  <si>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</si>
  <si>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</si>
  <si>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</si>
  <si>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</si>
  <si>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</si>
  <si>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</si>
  <si>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</si>
  <si>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</si>
  <si>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</si>
  <si>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</si>
  <si>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</si>
  <si>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</si>
  <si>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</si>
  <si>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</si>
  <si>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</si>
  <si>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</si>
  <si>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</si>
  <si>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</si>
  <si>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</si>
  <si>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</si>
  <si>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</si>
  <si>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</si>
  <si>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</si>
  <si>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</si>
  <si>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</si>
  <si>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</si>
  <si>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</si>
  <si>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</si>
  <si>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</si>
  <si>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</si>
  <si>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</si>
  <si>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</si>
  <si>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</si>
  <si>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</si>
  <si>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</si>
  <si>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</si>
  <si>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</si>
  <si>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</si>
  <si>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</si>
  <si>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</si>
  <si>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</si>
  <si>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</si>
  <si>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</si>
  <si>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</si>
  <si>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</si>
  <si>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</si>
  <si>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</si>
  <si>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</si>
  <si>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</si>
  <si>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</si>
  <si>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</si>
  <si>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</si>
  <si>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</si>
  <si>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</si>
  <si>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</si>
  <si>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</si>
  <si>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</si>
  <si>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</si>
  <si>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</si>
  <si>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</si>
  <si>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</si>
  <si>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</si>
  <si>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</si>
  <si>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</si>
  <si>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</si>
  <si>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</si>
  <si>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</si>
  <si>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</si>
  <si>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</si>
  <si>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</si>
  <si>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</si>
  <si>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</si>
  <si>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</si>
  <si>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</si>
  <si>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</si>
  <si>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</si>
  <si>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</si>
  <si>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</si>
  <si>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</si>
  <si>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</si>
  <si>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</si>
  <si>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</si>
  <si>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</si>
  <si>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</si>
  <si>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</si>
  <si>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</si>
  <si>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</si>
  <si>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</si>
  <si>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</si>
  <si>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</si>
  <si>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</si>
  <si>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</si>
  <si>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</si>
  <si>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</si>
  <si>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</si>
  <si>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</si>
  <si>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</si>
  <si>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</si>
  <si>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</si>
  <si>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</si>
  <si>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</si>
  <si>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</si>
  <si>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</si>
  <si>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</si>
  <si>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</si>
  <si>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</si>
  <si>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</si>
  <si>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</si>
  <si>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</si>
  <si>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</si>
  <si>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</si>
  <si>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</si>
  <si>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</si>
  <si>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</si>
  <si>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</si>
  <si>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</si>
  <si>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</si>
  <si>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</si>
  <si>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</si>
  <si>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</si>
  <si>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</si>
  <si>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</si>
  <si>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</si>
  <si>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</si>
  <si>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</si>
  <si>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</si>
  <si>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</si>
  <si>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</si>
  <si>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</si>
  <si>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</si>
  <si>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</si>
  <si>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</si>
  <si>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</si>
  <si>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</si>
  <si>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</si>
  <si>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</si>
  <si>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</si>
  <si>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</si>
  <si>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</si>
  <si>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</si>
  <si>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</si>
  <si>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</si>
  <si>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</si>
  <si>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</si>
  <si>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</si>
  <si>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</si>
  <si>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</si>
  <si>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</si>
  <si>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</si>
  <si>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</si>
  <si>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</si>
  <si>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</si>
  <si>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</si>
  <si>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</si>
  <si>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</si>
  <si>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</si>
  <si>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</si>
  <si>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</si>
  <si>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</si>
  <si>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</si>
  <si>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ANTOINE ROBE, MANON JEZEQUEL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</si>
  <si>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</si>
  <si>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</si>
  <si>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</si>
  <si>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</si>
  <si>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05176150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</si>
  <si>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</si>
  <si>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</si>
  <si>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</si>
  <si>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L'ARIZE</t>
  </si>
  <si>
    <t xml:space="preserve">NOM_PRELEV_DETERM</t>
  </si>
  <si>
    <t xml:space="preserve">AQUASCOP BIOLOGIE site de Monptellier</t>
  </si>
  <si>
    <t xml:space="preserve">LB_STATION</t>
  </si>
  <si>
    <t xml:space="preserve">L'ARIZE AU MAS D'AZIL</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</si>
  <si>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</si>
  <si>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</si>
  <si>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</si>
  <si>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</si>
  <si>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IBMR-19-M123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</si>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</sst>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5" colorId="64" zoomScale="90" zoomScaleNormal="90" zoomScalePageLayoutView="100" workbookViewId="0">
      <selection pane="topLeft" activeCell="F19" activeCellId="0" sqref="F19"/>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567565</v>
      </c>
      <c r="G10" s="25"/>
      <c r="H10" s="25"/>
    </row>
    <row r="11" customFormat="false" ht="15" hidden="false" customHeight="false" outlineLevel="0" collapsed="false">
      <c r="A11" s="26" t="s">
        <v>5183</v>
      </c>
      <c r="B11" s="30" t="n">
        <v>43719</v>
      </c>
      <c r="D11" s="26" t="s">
        <v>5184</v>
      </c>
      <c r="E11" s="29" t="n">
        <v>6221782</v>
      </c>
      <c r="G11" s="25"/>
      <c r="H11" s="25"/>
    </row>
    <row r="12" customFormat="false" ht="15" hidden="false" customHeight="false" outlineLevel="0" collapsed="false">
      <c r="A12" s="26" t="s">
        <v>5185</v>
      </c>
      <c r="B12" s="29" t="s">
        <v>5186</v>
      </c>
      <c r="D12" s="26" t="s">
        <v>5187</v>
      </c>
      <c r="E12" s="29" t="n">
        <v>567515</v>
      </c>
      <c r="G12" s="25"/>
      <c r="H12" s="25"/>
    </row>
    <row r="13" customFormat="false" ht="17.25" hidden="false" customHeight="true" outlineLevel="0" collapsed="false">
      <c r="A13" s="12"/>
      <c r="B13" s="31"/>
      <c r="D13" s="26" t="s">
        <v>5188</v>
      </c>
      <c r="E13" s="29" t="n">
        <v>6221865</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567565</v>
      </c>
    </row>
    <row r="18" customFormat="false" ht="15" hidden="false" customHeight="false" outlineLevel="0" collapsed="false">
      <c r="A18" s="36"/>
      <c r="B18" s="37" t="s">
        <v>5196</v>
      </c>
      <c r="C18" s="38" t="n">
        <f aca="false">E11</f>
        <v>6221782</v>
      </c>
    </row>
    <row r="19" customFormat="false" ht="15" hidden="false" customHeight="false" outlineLevel="0" collapsed="false">
      <c r="A19" s="33" t="s">
        <v>5197</v>
      </c>
      <c r="B19" s="39" t="n">
        <v>272</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14.43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48</v>
      </c>
      <c r="D35" s="52" t="s">
        <v>5215</v>
      </c>
      <c r="E35" s="53" t="n">
        <v>52</v>
      </c>
    </row>
    <row r="36" s="56" customFormat="true" ht="15" hidden="false" customHeight="true" outlineLevel="0" collapsed="false">
      <c r="A36" s="54" t="s">
        <v>5216</v>
      </c>
      <c r="B36" s="34" t="n">
        <v>65</v>
      </c>
      <c r="C36" s="50"/>
      <c r="D36" s="55" t="s">
        <v>5217</v>
      </c>
      <c r="E36" s="34" t="n">
        <v>60</v>
      </c>
    </row>
    <row r="37" s="56" customFormat="true" ht="15" hidden="false" customHeight="true" outlineLevel="0" collapsed="false">
      <c r="A37" s="54" t="s">
        <v>5218</v>
      </c>
      <c r="B37" s="34" t="n">
        <v>10.5</v>
      </c>
      <c r="C37" s="50"/>
      <c r="D37" s="55" t="s">
        <v>5219</v>
      </c>
      <c r="E37" s="34" t="n">
        <v>12.6</v>
      </c>
    </row>
    <row r="38" s="56" customFormat="true" ht="15" hidden="false" customHeight="true" outlineLevel="0" collapsed="false">
      <c r="A38" s="54" t="s">
        <v>5220</v>
      </c>
      <c r="B38" s="34" t="n">
        <v>11</v>
      </c>
      <c r="C38" s="50"/>
      <c r="D38" s="55" t="s">
        <v>5220</v>
      </c>
      <c r="E38" s="34" t="n">
        <v>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t="n">
        <v>4</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row>
    <row r="58" s="17" customFormat="true" ht="15" hidden="false" customHeight="false" outlineLevel="0" collapsed="false">
      <c r="A58" s="33" t="s">
        <v>5238</v>
      </c>
      <c r="B58" s="62" t="n">
        <v>4</v>
      </c>
      <c r="C58" s="50"/>
      <c r="D58" s="26" t="s">
        <v>5238</v>
      </c>
      <c r="E58" s="62" t="n">
        <v>3</v>
      </c>
    </row>
    <row r="59" s="17" customFormat="true" ht="15" hidden="false" customHeight="false" outlineLevel="0" collapsed="false">
      <c r="A59" s="33" t="s">
        <v>5239</v>
      </c>
      <c r="B59" s="62" t="n">
        <v>4</v>
      </c>
      <c r="C59" s="50"/>
      <c r="D59" s="26" t="s">
        <v>5239</v>
      </c>
      <c r="E59" s="62" t="n">
        <v>4</v>
      </c>
    </row>
    <row r="60" s="17" customFormat="true" ht="15" hidden="false" customHeight="false" outlineLevel="0" collapsed="false">
      <c r="A60" s="33" t="s">
        <v>5240</v>
      </c>
      <c r="B60" s="62" t="n">
        <v>2</v>
      </c>
      <c r="C60" s="50"/>
      <c r="D60" s="26" t="s">
        <v>5240</v>
      </c>
      <c r="E60" s="62" t="n">
        <v>3</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3</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row>
    <row r="74" s="17" customFormat="true" ht="15" hidden="false" customHeight="false" outlineLevel="0" collapsed="false">
      <c r="A74" s="33" t="s">
        <v>5250</v>
      </c>
      <c r="B74" s="62" t="n">
        <v>3</v>
      </c>
      <c r="C74" s="50"/>
      <c r="D74" s="26" t="s">
        <v>5250</v>
      </c>
      <c r="E74" s="62" t="n">
        <v>3</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1</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4</v>
      </c>
    </row>
    <row r="85" s="17" customFormat="true" ht="15" hidden="false" customHeight="false" outlineLevel="0" collapsed="false">
      <c r="A85" s="33" t="s">
        <v>5259</v>
      </c>
      <c r="B85" s="62" t="n">
        <v>2</v>
      </c>
      <c r="C85" s="50"/>
      <c r="D85" s="26" t="s">
        <v>5259</v>
      </c>
      <c r="E85" s="62" t="n">
        <v>4</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t="n">
        <v>1</v>
      </c>
      <c r="C88" s="50"/>
      <c r="D88" s="26" t="s">
        <v>5262</v>
      </c>
      <c r="E88" s="62" t="n">
        <v>1</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5274</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0.01</v>
      </c>
      <c r="E98" s="82"/>
      <c r="F98" s="82" t="s">
        <v>5274</v>
      </c>
      <c r="G98" s="85"/>
      <c r="H98" s="86"/>
    </row>
    <row r="99" customFormat="false" ht="1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1.5</v>
      </c>
      <c r="E99" s="82"/>
      <c r="F99" s="82" t="s">
        <v>5274</v>
      </c>
      <c r="G99" s="85"/>
      <c r="H99" s="86"/>
    </row>
    <row r="100" customFormat="false" ht="1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1</v>
      </c>
      <c r="E100" s="82" t="n">
        <v>0.01</v>
      </c>
      <c r="F100" s="82" t="s">
        <v>5274</v>
      </c>
      <c r="G100" s="85"/>
      <c r="H100" s="86"/>
    </row>
    <row r="101" customFormat="false" ht="15" hidden="false" customHeight="false" outlineLevel="0" collapsed="false">
      <c r="A101" s="78" t="s">
        <v>2601</v>
      </c>
      <c r="B101" s="79" t="str">
        <f aca="false">IF(A101="NEWCOD",IF(ISBLANK(G101),"renseigner le champ 'Nouveau taxon'",G101),VLOOKUP(A101,'Ref Taxo'!A:B,2,FALSE()))</f>
        <v>Lemanea</v>
      </c>
      <c r="C101" s="80" t="n">
        <f aca="false">IF(A101="NEWCOD",IF(ISBLANK(H101),"NoCod",H101),VLOOKUP(A101,'Ref Taxo'!A:D,4,FALSE()))</f>
        <v>1159</v>
      </c>
      <c r="D101" s="81" t="n">
        <v>0.01</v>
      </c>
      <c r="E101" s="82"/>
      <c r="F101" s="82" t="s">
        <v>5274</v>
      </c>
      <c r="G101" s="85"/>
      <c r="H101" s="86"/>
    </row>
    <row r="102" customFormat="false" ht="15" hidden="false" customHeight="false" outlineLevel="0" collapsed="false">
      <c r="A102" s="78" t="s">
        <v>2881</v>
      </c>
      <c r="B102" s="79" t="str">
        <f aca="false">IF(A102="NEWCOD",IF(ISBLANK(G102),"renseigner le champ 'Nouveau taxon'",G102),VLOOKUP(A102,'Ref Taxo'!A:B,2,FALSE()))</f>
        <v>Melosira</v>
      </c>
      <c r="C102" s="80" t="n">
        <f aca="false">IF(A102="NEWCOD",IF(ISBLANK(H102),"NoCod",H102),VLOOKUP(A102,'Ref Taxo'!A:D,4,FALSE()))</f>
        <v>8714</v>
      </c>
      <c r="D102" s="81" t="n">
        <v>3.5</v>
      </c>
      <c r="E102" s="82" t="n">
        <v>1</v>
      </c>
      <c r="F102" s="82" t="s">
        <v>5274</v>
      </c>
      <c r="G102" s="85"/>
      <c r="H102" s="86"/>
    </row>
    <row r="103" customFormat="false" ht="15" hidden="false" customHeight="false" outlineLevel="0" collapsed="false">
      <c r="A103" s="78" t="s">
        <v>3260</v>
      </c>
      <c r="B103" s="79" t="str">
        <f aca="false">IF(A103="NEWCOD",IF(ISBLANK(G103),"renseigner le champ 'Nouveau taxon'",G103),VLOOKUP(A103,'Ref Taxo'!A:B,2,FALSE()))</f>
        <v>Oedogonium</v>
      </c>
      <c r="C103" s="80" t="n">
        <f aca="false">IF(A103="NEWCOD",IF(ISBLANK(H103),"NoCod",H103),VLOOKUP(A103,'Ref Taxo'!A:D,4,FALSE()))</f>
        <v>1134</v>
      </c>
      <c r="D103" s="81" t="n">
        <v>0.01</v>
      </c>
      <c r="E103" s="82"/>
      <c r="F103" s="82" t="s">
        <v>5274</v>
      </c>
      <c r="G103" s="85"/>
      <c r="H103" s="86"/>
    </row>
    <row r="104" customFormat="false" ht="15" hidden="false" customHeight="false" outlineLevel="0" collapsed="false">
      <c r="A104" s="78" t="s">
        <v>3450</v>
      </c>
      <c r="B104" s="79" t="str">
        <f aca="false">IF(A104="NEWCOD",IF(ISBLANK(G104),"renseigner le champ 'Nouveau taxon'",G104),VLOOKUP(A104,'Ref Taxo'!A:B,2,FALSE()))</f>
        <v>Phormidium</v>
      </c>
      <c r="C104" s="80" t="n">
        <f aca="false">IF(A104="NEWCOD",IF(ISBLANK(H104),"NoCod",H104),VLOOKUP(A104,'Ref Taxo'!A:D,4,FALSE()))</f>
        <v>6414</v>
      </c>
      <c r="D104" s="81" t="n">
        <v>0.01</v>
      </c>
      <c r="E104" s="82" t="n">
        <v>0.01</v>
      </c>
      <c r="F104" s="82" t="s">
        <v>5274</v>
      </c>
      <c r="G104" s="85"/>
      <c r="H104" s="86"/>
    </row>
    <row r="105" customFormat="false" ht="15" hidden="false" customHeight="false" outlineLevel="0" collapsed="false">
      <c r="A105" s="78" t="s">
        <v>5040</v>
      </c>
      <c r="B105" s="79" t="str">
        <f aca="false">IF(A105="NEWCOD",IF(ISBLANK(G105),"renseigner le champ 'Nouveau taxon'",G105),VLOOKUP(A105,'Ref Taxo'!A:B,2,FALSE()))</f>
        <v>Vaucheria</v>
      </c>
      <c r="C105" s="80" t="n">
        <f aca="false">IF(A105="NEWCOD",IF(ISBLANK(H105),"NoCod",H105),VLOOKUP(A105,'Ref Taxo'!A:D,4,FALSE()))</f>
        <v>1169</v>
      </c>
      <c r="D105" s="81" t="n">
        <v>0.01</v>
      </c>
      <c r="E105" s="82" t="n">
        <v>0.01</v>
      </c>
      <c r="F105" s="82" t="s">
        <v>5274</v>
      </c>
      <c r="G105" s="85"/>
      <c r="H105" s="86"/>
    </row>
    <row r="106" customFormat="false" ht="15" hidden="false" customHeight="false" outlineLevel="0" collapsed="false">
      <c r="A106" s="78" t="s">
        <v>3367</v>
      </c>
      <c r="B106" s="79" t="str">
        <f aca="false">IF(A106="NEWCOD",IF(ISBLANK(G106),"renseigner le champ 'Nouveau taxon'",G106),VLOOKUP(A106,'Ref Taxo'!A:B,2,FALSE()))</f>
        <v>Pellia endiviifolia</v>
      </c>
      <c r="C106" s="80" t="n">
        <f aca="false">IF(A106="NEWCOD",IF(ISBLANK(H106),"NoCod",H106),VLOOKUP(A106,'Ref Taxo'!A:D,4,FALSE()))</f>
        <v>1197</v>
      </c>
      <c r="D106" s="81" t="n">
        <v>0.01</v>
      </c>
      <c r="E106" s="82"/>
      <c r="F106" s="82" t="s">
        <v>5274</v>
      </c>
      <c r="G106" s="85"/>
      <c r="H106" s="86"/>
    </row>
    <row r="107" customFormat="false" ht="15" hidden="false" customHeight="false" outlineLevel="0" collapsed="false">
      <c r="A107" s="78" t="s">
        <v>1070</v>
      </c>
      <c r="B107" s="79" t="str">
        <f aca="false">IF(A107="NEWCOD",IF(ISBLANK(G107),"renseigner le champ 'Nouveau taxon'",G107),VLOOKUP(A107,'Ref Taxo'!A:B,2,FALSE()))</f>
        <v>Cinclidotus riparius</v>
      </c>
      <c r="C107" s="80" t="n">
        <f aca="false">IF(A107="NEWCOD",IF(ISBLANK(H107),"NoCod",H107),VLOOKUP(A107,'Ref Taxo'!A:D,4,FALSE()))</f>
        <v>1321</v>
      </c>
      <c r="D107" s="81" t="n">
        <v>2</v>
      </c>
      <c r="E107" s="82" t="n">
        <v>0.01</v>
      </c>
      <c r="F107" s="82" t="s">
        <v>5274</v>
      </c>
      <c r="G107" s="85"/>
      <c r="H107" s="86"/>
    </row>
    <row r="108" customFormat="false" ht="15" hidden="false" customHeight="false" outlineLevel="0" collapsed="false">
      <c r="A108" s="78" t="s">
        <v>1906</v>
      </c>
      <c r="B108" s="79" t="str">
        <f aca="false">IF(A108="NEWCOD",IF(ISBLANK(G108),"renseigner le champ 'Nouveau taxon'",G108),VLOOKUP(A108,'Ref Taxo'!A:B,2,FALSE()))</f>
        <v>Fissidens crassipes</v>
      </c>
      <c r="C108" s="80" t="n">
        <f aca="false">IF(A108="NEWCOD",IF(ISBLANK(H108),"NoCod",H108),VLOOKUP(A108,'Ref Taxo'!A:D,4,FALSE()))</f>
        <v>1294</v>
      </c>
      <c r="D108" s="81" t="n">
        <v>1</v>
      </c>
      <c r="E108" s="82" t="n">
        <v>0.1</v>
      </c>
      <c r="F108" s="82" t="s">
        <v>5274</v>
      </c>
      <c r="G108" s="85"/>
      <c r="H108" s="86"/>
    </row>
    <row r="109" customFormat="false" ht="15" hidden="false" customHeight="false" outlineLevel="0" collapsed="false">
      <c r="A109" s="78" t="s">
        <v>1929</v>
      </c>
      <c r="B109" s="79" t="str">
        <f aca="false">IF(A109="NEWCOD",IF(ISBLANK(G109),"renseigner le champ 'Nouveau taxon'",G109),VLOOKUP(A109,'Ref Taxo'!A:B,2,FALSE()))</f>
        <v>Fissidens grandifrons</v>
      </c>
      <c r="C109" s="80" t="n">
        <f aca="false">IF(A109="NEWCOD",IF(ISBLANK(H109),"NoCod",H109),VLOOKUP(A109,'Ref Taxo'!A:D,4,FALSE()))</f>
        <v>19666</v>
      </c>
      <c r="D109" s="81" t="n">
        <v>0.5</v>
      </c>
      <c r="E109" s="82" t="n">
        <v>0.01</v>
      </c>
      <c r="F109" s="82" t="s">
        <v>5274</v>
      </c>
      <c r="G109" s="85"/>
      <c r="H109" s="86"/>
    </row>
    <row r="110" customFormat="false" ht="15" hidden="false" customHeight="false" outlineLevel="0" collapsed="false">
      <c r="A110" s="78" t="s">
        <v>1970</v>
      </c>
      <c r="B110" s="79" t="str">
        <f aca="false">IF(A110="NEWCOD",IF(ISBLANK(G110),"renseigner le champ 'Nouveau taxon'",G110),VLOOKUP(A110,'Ref Taxo'!A:B,2,FALSE()))</f>
        <v>Fontinalis antipyretica</v>
      </c>
      <c r="C110" s="80" t="n">
        <f aca="false">IF(A110="NEWCOD",IF(ISBLANK(H110),"NoCod",H110),VLOOKUP(A110,'Ref Taxo'!A:D,4,FALSE()))</f>
        <v>1310</v>
      </c>
      <c r="D110" s="81" t="n">
        <v>0.01</v>
      </c>
      <c r="E110" s="82"/>
      <c r="F110" s="82" t="s">
        <v>5274</v>
      </c>
      <c r="G110" s="85"/>
      <c r="H110" s="86"/>
    </row>
    <row r="111" customFormat="false" ht="15" hidden="false" customHeight="false" outlineLevel="0" collapsed="false">
      <c r="A111" s="78" t="s">
        <v>2663</v>
      </c>
      <c r="B111" s="79" t="str">
        <f aca="false">IF(A111="NEWCOD",IF(ISBLANK(G111),"renseigner le champ 'Nouveau taxon'",G111),VLOOKUP(A111,'Ref Taxo'!A:B,2,FALSE()))</f>
        <v>Leptodictyum riparium</v>
      </c>
      <c r="C111" s="80" t="n">
        <f aca="false">IF(A111="NEWCOD",IF(ISBLANK(H111),"NoCod",H111),VLOOKUP(A111,'Ref Taxo'!A:D,4,FALSE()))</f>
        <v>1244</v>
      </c>
      <c r="D111" s="81" t="n">
        <v>0.01</v>
      </c>
      <c r="E111" s="82"/>
      <c r="F111" s="82" t="s">
        <v>5274</v>
      </c>
      <c r="G111" s="85"/>
      <c r="H111" s="86"/>
    </row>
    <row r="112" customFormat="false" ht="15" hidden="false" customHeight="false" outlineLevel="0" collapsed="false">
      <c r="A112" s="78" t="s">
        <v>4087</v>
      </c>
      <c r="B112" s="79" t="str">
        <f aca="false">IF(A112="NEWCOD",IF(ISBLANK(G112),"renseigner le champ 'Nouveau taxon'",G112),VLOOKUP(A112,'Ref Taxo'!A:B,2,FALSE()))</f>
        <v>Rhynchostegium riparioides</v>
      </c>
      <c r="C112" s="80" t="n">
        <f aca="false">IF(A112="NEWCOD",IF(ISBLANK(H112),"NoCod",H112),VLOOKUP(A112,'Ref Taxo'!A:D,4,FALSE()))</f>
        <v>1268</v>
      </c>
      <c r="D112" s="81" t="n">
        <v>0.1</v>
      </c>
      <c r="E112" s="82"/>
      <c r="F112" s="82" t="s">
        <v>5274</v>
      </c>
      <c r="G112" s="85"/>
      <c r="H112" s="86"/>
    </row>
    <row r="113" customFormat="false" ht="15" hidden="false" customHeight="false" outlineLevel="0" collapsed="false">
      <c r="A113" s="78" t="s">
        <v>63</v>
      </c>
      <c r="B113" s="79" t="str">
        <f aca="false">IF(A113="NEWCOD",IF(ISBLANK(G113),"renseigner le champ 'Nouveau taxon'",G113),VLOOKUP(A113,'Ref Taxo'!A:B,2,FALSE()))</f>
        <v>Agrostis stolonifera</v>
      </c>
      <c r="C113" s="80" t="n">
        <f aca="false">IF(A113="NEWCOD",IF(ISBLANK(H113),"NoCod",H113),VLOOKUP(A113,'Ref Taxo'!A:D,4,FALSE()))</f>
        <v>1543</v>
      </c>
      <c r="D113" s="81" t="n">
        <v>0.01</v>
      </c>
      <c r="E113" s="82"/>
      <c r="F113" s="82" t="s">
        <v>5274</v>
      </c>
      <c r="G113" s="85"/>
      <c r="H113" s="86"/>
    </row>
    <row r="114" customFormat="false" ht="15" hidden="false" customHeight="false" outlineLevel="0" collapsed="false">
      <c r="A114" s="78" t="s">
        <v>5063</v>
      </c>
      <c r="B114" s="79" t="str">
        <f aca="false">IF(A114="NEWCOD",IF(ISBLANK(G114),"renseigner le champ 'Nouveau taxon'",G114),VLOOKUP(A114,'Ref Taxo'!A:B,2,FALSE()))</f>
        <v>Veronica beccabunga</v>
      </c>
      <c r="C114" s="80" t="n">
        <f aca="false">IF(A114="NEWCOD",IF(ISBLANK(H114),"NoCod",H114),VLOOKUP(A114,'Ref Taxo'!A:D,4,FALSE()))</f>
        <v>1957</v>
      </c>
      <c r="D114" s="81"/>
      <c r="E114" s="82" t="n">
        <v>0.01</v>
      </c>
      <c r="F114" s="82" t="s">
        <v>5274</v>
      </c>
      <c r="G114" s="85"/>
      <c r="H114" s="86"/>
    </row>
    <row r="115" customFormat="false" ht="15" hidden="false" customHeight="false" outlineLevel="0" collapsed="false">
      <c r="A115" s="78" t="s">
        <v>2048</v>
      </c>
      <c r="B115" s="79" t="str">
        <f aca="false">IF(A115="NEWCOD",IF(ISBLANK(G115),"renseigner le champ 'Nouveau taxon'",G115),VLOOKUP(A115,'Ref Taxo'!A:B,2,FALSE()))</f>
        <v>Glechoma hederacea</v>
      </c>
      <c r="C115" s="80" t="n">
        <f aca="false">IF(A115="NEWCOD",IF(ISBLANK(H115),"NoCod",H115),VLOOKUP(A115,'Ref Taxo'!A:D,4,FALSE()))</f>
        <v>19767</v>
      </c>
      <c r="D115" s="81" t="n">
        <v>0.01</v>
      </c>
      <c r="E115" s="82" t="n">
        <v>0.01</v>
      </c>
      <c r="F115" s="82" t="s">
        <v>5274</v>
      </c>
      <c r="G115" s="85"/>
      <c r="H115" s="86"/>
    </row>
    <row r="116" customFormat="false" ht="15" hidden="false" customHeight="false" outlineLevel="0" collapsed="false">
      <c r="A116" s="78" t="s">
        <v>3340</v>
      </c>
      <c r="B116" s="79" t="str">
        <f aca="false">IF(A116="NEWCOD",IF(ISBLANK(G116),"renseigner le champ 'Nouveau taxon'",G116),VLOOKUP(A116,'Ref Taxo'!A:B,2,FALSE()))</f>
        <v>Parthenocissus quinquefolia</v>
      </c>
      <c r="C116" s="80" t="n">
        <f aca="false">IF(A116="NEWCOD",IF(ISBLANK(H116),"NoCod",H116),VLOOKUP(A116,'Ref Taxo'!A:D,4,FALSE()))</f>
        <v>29950</v>
      </c>
      <c r="D116" s="81"/>
      <c r="E116" s="82" t="n">
        <v>0.01</v>
      </c>
      <c r="F116" s="82" t="s">
        <v>5274</v>
      </c>
      <c r="G116" s="85"/>
      <c r="H116" s="86"/>
    </row>
    <row r="117" customFormat="false" ht="15" hidden="false" customHeight="false" outlineLevel="0" collapsed="false">
      <c r="A117" s="78" t="s">
        <v>3935</v>
      </c>
      <c r="B117" s="79" t="str">
        <f aca="false">IF(A117="NEWCOD",IF(ISBLANK(G117),"renseigner le champ 'Nouveau taxon'",G117),VLOOKUP(A117,'Ref Taxo'!A:B,2,FALSE()))</f>
        <v>Ranunculus fluitans</v>
      </c>
      <c r="C117" s="80" t="n">
        <f aca="false">IF(A117="NEWCOD",IF(ISBLANK(H117),"NoCod",H117),VLOOKUP(A117,'Ref Taxo'!A:D,4,FALSE()))</f>
        <v>1903</v>
      </c>
      <c r="D117" s="81" t="n">
        <v>0.5</v>
      </c>
      <c r="E117" s="82" t="n">
        <v>0.3</v>
      </c>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2020-02-28T16:47:48Z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