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76850" sheetId="2" r:id="rId2"/>
    <sheet name="Mises à jour" sheetId="3" r:id="rId3"/>
  </sheets>
  <definedNames/>
  <calcPr calcId="162913"/>
</workbook>
</file>

<file path=xl/sharedStrings.xml><?xml version="1.0" encoding="utf-8"?>
<sst xmlns="http://schemas.openxmlformats.org/spreadsheetml/2006/main" count="6495" uniqueCount="5307">
  <si>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</si>
  <si>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</si>
  <si>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</si>
  <si>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</si>
  <si>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</si>
  <si>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</si>
  <si>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</si>
  <si>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</si>
  <si>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</si>
  <si>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</si>
  <si>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</si>
  <si>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</si>
  <si>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</si>
  <si>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</si>
  <si>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</si>
  <si>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</si>
  <si>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</si>
  <si>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</si>
  <si>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</si>
  <si>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</si>
  <si>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</si>
  <si>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</si>
  <si>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</si>
  <si>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</si>
  <si>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</si>
  <si>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</si>
  <si>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</si>
  <si>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</si>
  <si>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</si>
  <si>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</si>
  <si>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</si>
  <si>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</si>
  <si>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</si>
  <si>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</si>
  <si>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</si>
  <si>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</si>
  <si>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</si>
  <si>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</si>
  <si>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</si>
  <si>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</si>
  <si>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</si>
  <si>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</si>
  <si>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</si>
  <si>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</si>
  <si>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</si>
  <si>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</si>
  <si>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</si>
  <si>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</si>
  <si>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</si>
  <si>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</si>
  <si>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</si>
  <si>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</si>
  <si>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</si>
  <si>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</si>
  <si>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</si>
  <si>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</si>
  <si>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</si>
  <si>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</si>
  <si>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</si>
  <si>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</si>
  <si>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</si>
  <si>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</si>
  <si>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</si>
  <si>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</si>
  <si>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</si>
  <si>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</si>
  <si>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</si>
  <si>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</si>
  <si>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</si>
  <si>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</si>
  <si>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</si>
  <si>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</si>
  <si>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</si>
  <si>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</si>
  <si>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</si>
  <si>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</si>
  <si>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</si>
  <si>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</si>
  <si>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</si>
  <si>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</si>
  <si>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</si>
  <si>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</si>
  <si>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</si>
  <si>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</si>
  <si>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</si>
  <si>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</si>
  <si>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</si>
  <si>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</si>
  <si>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</si>
  <si>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</si>
  <si>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</si>
  <si>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</si>
  <si>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</si>
  <si>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</si>
  <si>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</si>
  <si>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</si>
  <si>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</si>
  <si>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</si>
  <si>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</si>
  <si>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</si>
  <si>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</si>
  <si>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</si>
  <si>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</si>
  <si>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</si>
  <si>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</si>
  <si>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</si>
  <si>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</si>
  <si>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</si>
  <si>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</si>
  <si>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</si>
  <si>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</si>
  <si>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</si>
  <si>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</si>
  <si>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</si>
  <si>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</si>
  <si>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</si>
  <si>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</si>
  <si>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</si>
  <si>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</si>
  <si>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</si>
  <si>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</si>
  <si>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</si>
  <si>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</si>
  <si>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</si>
  <si>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</si>
  <si>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</si>
  <si>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</si>
  <si>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</si>
  <si>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</si>
  <si>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</si>
  <si>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</si>
  <si>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</si>
  <si>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</si>
  <si>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</si>
  <si>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</si>
  <si>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</si>
  <si>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</si>
  <si>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</si>
  <si>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</si>
  <si>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</si>
  <si>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</si>
  <si>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</si>
  <si>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</si>
  <si>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</si>
  <si>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</si>
  <si>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</si>
  <si>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</si>
  <si>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</si>
  <si>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</si>
  <si>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</si>
  <si>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</si>
  <si>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</si>
  <si>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</si>
  <si>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</si>
  <si>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</si>
  <si>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</si>
  <si>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</si>
  <si>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</si>
  <si>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</si>
  <si>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</si>
  <si>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</si>
  <si>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</si>
  <si>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</si>
  <si>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</si>
  <si>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</si>
  <si>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</si>
  <si>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</si>
  <si>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</si>
  <si>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</si>
  <si>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</si>
  <si>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</si>
  <si>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</si>
  <si>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</si>
  <si>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</si>
  <si>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</si>
  <si>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</si>
  <si>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</si>
  <si>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</si>
  <si>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</si>
  <si>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</si>
  <si>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</si>
  <si>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</si>
  <si>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</si>
  <si>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</si>
  <si>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</si>
  <si>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</si>
  <si>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</si>
  <si>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</si>
  <si>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</si>
  <si>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</si>
  <si>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</si>
  <si>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</si>
  <si>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</si>
  <si>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</si>
  <si>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</si>
  <si>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</si>
  <si>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</si>
  <si>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</si>
  <si>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</si>
  <si>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</si>
  <si>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</si>
  <si>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</si>
  <si>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</si>
  <si>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</si>
  <si>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</si>
  <si>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</si>
  <si>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</si>
  <si>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</si>
  <si>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</si>
  <si>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</si>
  <si>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</si>
  <si>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</si>
  <si>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</si>
  <si>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</si>
  <si>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</si>
  <si>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</si>
  <si>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</si>
  <si>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</si>
  <si>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</si>
  <si>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</si>
  <si>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</si>
  <si>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</si>
  <si>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</si>
  <si>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</si>
  <si>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</si>
  <si>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</si>
  <si>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</si>
  <si>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</si>
  <si>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</si>
  <si>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</si>
  <si>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</si>
  <si>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</si>
  <si>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</si>
  <si>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</si>
  <si>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</si>
  <si>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</si>
  <si>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</si>
  <si>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</si>
  <si>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</si>
  <si>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</si>
  <si>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</si>
  <si>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</si>
  <si>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</si>
  <si>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</si>
  <si>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</si>
  <si>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</si>
  <si>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</si>
  <si>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</si>
  <si>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</si>
  <si>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</si>
  <si>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</si>
  <si>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</si>
  <si>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</si>
  <si>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</si>
  <si>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</si>
  <si>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</si>
  <si>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</si>
  <si>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</si>
  <si>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</si>
  <si>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</si>
  <si>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</si>
  <si>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</si>
  <si>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</si>
  <si>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</si>
  <si>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</si>
  <si>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</si>
  <si>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</si>
  <si>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</si>
  <si>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</si>
  <si>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</si>
  <si>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</si>
  <si>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</si>
  <si>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</si>
  <si>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</si>
  <si>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</si>
  <si>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</si>
  <si>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</si>
  <si>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</si>
  <si>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</si>
  <si>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</si>
  <si>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</si>
  <si>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</si>
  <si>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</si>
  <si>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</si>
  <si>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</si>
  <si>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</si>
  <si>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</si>
  <si>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</si>
  <si>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</si>
  <si>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</si>
  <si>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</si>
  <si>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</si>
  <si>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</si>
  <si>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</si>
  <si>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</si>
  <si>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</si>
  <si>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</si>
  <si>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</si>
  <si>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</si>
  <si>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</si>
  <si>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</si>
  <si>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</si>
  <si>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</si>
  <si>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</si>
  <si>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</si>
  <si>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</si>
  <si>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</si>
  <si>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</si>
  <si>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</si>
  <si>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</si>
  <si>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</si>
  <si>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</si>
  <si>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</si>
  <si>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</si>
  <si>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</si>
  <si>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</si>
  <si>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</si>
  <si>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</si>
  <si>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</si>
  <si>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</si>
  <si>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</si>
  <si>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</si>
  <si>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</si>
  <si>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</si>
  <si>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</si>
  <si>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</si>
  <si>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</si>
  <si>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</si>
  <si>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</si>
  <si>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</si>
  <si>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</si>
  <si>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</si>
  <si>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</si>
  <si>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</si>
  <si>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</si>
  <si>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</si>
  <si>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</si>
  <si>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</si>
  <si>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</si>
  <si>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</si>
  <si>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</si>
  <si>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</si>
  <si>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</si>
  <si>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</si>
  <si>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</si>
  <si>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</si>
  <si>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</si>
  <si>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</si>
  <si>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</si>
  <si>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</si>
  <si>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</si>
  <si>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</si>
  <si>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</si>
  <si>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</si>
  <si>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</si>
  <si>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</si>
  <si>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</si>
  <si>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</si>
  <si>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</si>
  <si>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</si>
  <si>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</si>
  <si>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</si>
  <si>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</si>
  <si>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</si>
  <si>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</si>
  <si>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</si>
  <si>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</si>
  <si>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</si>
  <si>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</si>
  <si>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</si>
  <si>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</si>
  <si>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</si>
  <si>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</si>
  <si>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</si>
  <si>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</si>
  <si>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</si>
  <si>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</si>
  <si>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</si>
  <si>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</si>
  <si>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</si>
  <si>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</si>
  <si>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</si>
  <si>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</si>
  <si>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</si>
  <si>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</si>
  <si>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</si>
  <si>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</si>
  <si>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</si>
  <si>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</si>
  <si>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</si>
  <si>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</si>
  <si>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</si>
  <si>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</si>
  <si>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</si>
  <si>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</si>
  <si>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</si>
  <si>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</si>
  <si>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</si>
  <si>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</si>
  <si>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</si>
  <si>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</si>
  <si>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</si>
  <si>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</si>
  <si>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</si>
  <si>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</si>
  <si>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</si>
  <si>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</si>
  <si>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</si>
  <si>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</si>
  <si>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</si>
  <si>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</si>
  <si>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</si>
  <si>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</si>
  <si>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</si>
  <si>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</si>
  <si>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</si>
  <si>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</si>
  <si>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</si>
  <si>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</si>
  <si>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</si>
  <si>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</si>
  <si>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</si>
  <si>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</si>
  <si>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</si>
  <si>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</si>
  <si>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</si>
  <si>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</si>
  <si>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</si>
  <si>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</si>
  <si>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</si>
  <si>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</si>
  <si>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</si>
  <si>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</si>
  <si>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</si>
  <si>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</si>
  <si>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</si>
  <si>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</si>
  <si>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</si>
  <si>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</si>
  <si>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</si>
  <si>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</si>
  <si>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</si>
  <si>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</si>
  <si>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</si>
  <si>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</si>
  <si>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</si>
  <si>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</si>
  <si>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</si>
  <si>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</si>
  <si>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</si>
  <si>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</si>
  <si>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</si>
  <si>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</si>
  <si>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</si>
  <si>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</si>
  <si>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</si>
  <si>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</si>
  <si>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</si>
  <si>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</si>
  <si>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</si>
  <si>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</si>
  <si>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</si>
  <si>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</si>
  <si>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</si>
  <si>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</si>
  <si>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</si>
  <si>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</si>
  <si>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</si>
  <si>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</si>
  <si>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</si>
  <si>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</si>
  <si>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</si>
  <si>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</si>
  <si>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</si>
  <si>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</si>
  <si>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</si>
  <si>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</si>
  <si>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</si>
  <si>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</si>
  <si>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</si>
  <si>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</si>
  <si>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</si>
  <si>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</si>
  <si>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</si>
  <si>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</si>
  <si>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</si>
  <si>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</si>
  <si>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</si>
  <si>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</si>
  <si>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</si>
  <si>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</si>
  <si>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</si>
  <si>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</si>
  <si>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</si>
  <si>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</si>
  <si>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</si>
  <si>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</si>
  <si>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</si>
  <si>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</si>
  <si>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</si>
  <si>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</si>
  <si>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</si>
  <si>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</si>
  <si>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</si>
  <si>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</si>
  <si>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</si>
  <si>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</si>
  <si>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</si>
  <si>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</si>
  <si>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</si>
  <si>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</si>
  <si>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</si>
  <si>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</si>
  <si>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</si>
  <si>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</si>
  <si>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</si>
  <si>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</si>
  <si>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</si>
  <si>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</si>
  <si>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</si>
  <si>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</si>
  <si>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</si>
  <si>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</si>
  <si>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</si>
  <si>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</si>
  <si>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</si>
  <si>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</si>
  <si>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</si>
  <si>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</si>
  <si>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</si>
  <si>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</si>
  <si>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</si>
  <si>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</si>
  <si>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</si>
  <si>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</si>
  <si>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</si>
  <si>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</si>
  <si>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</si>
  <si>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</si>
  <si>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</si>
  <si>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</si>
  <si>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</si>
  <si>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</si>
  <si>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</si>
  <si>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</si>
  <si>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</si>
  <si>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</si>
  <si>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</si>
  <si>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</si>
  <si>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</si>
  <si>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</si>
  <si>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</si>
  <si>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</si>
  <si>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</si>
  <si>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</si>
  <si>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</si>
  <si>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</si>
  <si>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</si>
  <si>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</si>
  <si>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</si>
  <si>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</si>
  <si>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</si>
  <si>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</si>
  <si>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</si>
  <si>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</si>
  <si>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</si>
  <si>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</si>
  <si>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</si>
  <si>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</si>
  <si>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</si>
  <si>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</si>
  <si>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</si>
  <si>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</si>
  <si>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</si>
  <si>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</si>
  <si>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</si>
  <si>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</si>
  <si>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</si>
  <si>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</si>
  <si>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</si>
  <si>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</si>
  <si>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</si>
  <si>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</si>
  <si>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</si>
  <si>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</si>
  <si>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</si>
  <si>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</si>
  <si>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</si>
  <si>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</si>
  <si>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</si>
  <si>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</si>
  <si>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</si>
  <si>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</si>
  <si>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</si>
  <si>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</si>
  <si>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</si>
  <si>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</si>
  <si>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</si>
  <si>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</si>
  <si>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</si>
  <si>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</si>
  <si>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</si>
  <si>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</si>
  <si>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</si>
  <si>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</si>
  <si>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</si>
  <si>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</si>
  <si>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</si>
  <si>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</si>
  <si>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</si>
  <si>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</si>
  <si>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</si>
  <si>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</si>
  <si>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</si>
  <si>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</si>
  <si>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</si>
  <si>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</si>
  <si>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</si>
  <si>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</si>
  <si>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</si>
  <si>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</si>
  <si>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</si>
  <si>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</si>
  <si>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</si>
  <si>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</si>
  <si>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</si>
  <si>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</si>
  <si>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</si>
  <si>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</si>
  <si>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</si>
  <si>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</si>
  <si>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</si>
  <si>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</si>
  <si>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</si>
  <si>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</si>
  <si>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</si>
  <si>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</si>
  <si>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</si>
  <si>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</si>
  <si>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</si>
  <si>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</si>
  <si>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</si>
  <si>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</si>
  <si>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</si>
  <si>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</si>
  <si>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</si>
  <si>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</si>
  <si>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</si>
  <si>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</si>
  <si>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</si>
  <si>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</si>
  <si>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</si>
  <si>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</si>
  <si>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</si>
  <si>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</si>
  <si>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</si>
  <si>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</si>
  <si>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</si>
  <si>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</si>
  <si>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</si>
  <si>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</si>
  <si>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</si>
  <si>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</si>
  <si>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</si>
  <si>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</si>
  <si>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</si>
  <si>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</si>
  <si>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</si>
  <si>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</si>
  <si>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</si>
  <si>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</si>
  <si>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</si>
  <si>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</si>
  <si>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</si>
  <si>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</si>
  <si>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</si>
  <si>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</si>
  <si>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</si>
  <si>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</si>
  <si>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</si>
  <si>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</si>
  <si>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</si>
  <si>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</si>
  <si>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</si>
  <si>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</si>
  <si>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</si>
  <si>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</si>
  <si>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</si>
  <si>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</si>
  <si>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</si>
  <si>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</si>
  <si>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</si>
  <si>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</si>
  <si>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</si>
  <si>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</si>
  <si>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</si>
  <si>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</si>
  <si>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</si>
  <si>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</si>
  <si>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</si>
  <si>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</si>
  <si>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</si>
  <si>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</si>
  <si>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</si>
  <si>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</si>
  <si>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</si>
  <si>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</si>
  <si>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</si>
  <si>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</si>
  <si>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</si>
  <si>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</si>
  <si>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</si>
  <si>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</si>
  <si>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</si>
  <si>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</si>
  <si>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</si>
  <si>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</si>
  <si>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</si>
  <si>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</si>
  <si>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</si>
  <si>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</si>
  <si>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</si>
  <si>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</si>
  <si>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</si>
  <si>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</si>
  <si>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</si>
  <si>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</si>
  <si>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</si>
  <si>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</si>
  <si>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</si>
  <si>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</si>
  <si>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</si>
  <si>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</si>
  <si>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</si>
  <si>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</si>
  <si>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</si>
  <si>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</si>
  <si>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</si>
  <si>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</si>
  <si>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</si>
  <si>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</si>
  <si>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</si>
  <si>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</si>
  <si>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</si>
  <si>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</si>
  <si>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</si>
  <si>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</si>
  <si>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</si>
  <si>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</si>
  <si>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</si>
  <si>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</si>
  <si>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</si>
  <si>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</si>
  <si>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</si>
  <si>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</si>
  <si>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</si>
  <si>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</si>
  <si>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</si>
  <si>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</si>
  <si>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</si>
  <si>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</si>
  <si>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</si>
  <si>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</si>
  <si>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</si>
  <si>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</si>
  <si>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</si>
  <si>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</si>
  <si>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</si>
  <si>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</si>
  <si>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</si>
  <si>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</si>
  <si>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</si>
  <si>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</si>
  <si>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</si>
  <si>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</si>
  <si>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</si>
  <si>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</si>
  <si>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</si>
  <si>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</si>
  <si>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</si>
  <si>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</si>
  <si>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</si>
  <si>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</si>
  <si>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</si>
  <si>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</si>
  <si>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</si>
  <si>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</si>
  <si>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</si>
  <si>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</si>
  <si>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</si>
  <si>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</si>
  <si>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</si>
  <si>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</si>
  <si>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</si>
  <si>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</si>
  <si>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</si>
  <si>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</si>
  <si>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</si>
  <si>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</si>
  <si>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</si>
  <si>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</si>
  <si>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</si>
  <si>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</si>
  <si>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</si>
  <si>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</si>
  <si>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</si>
  <si>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</si>
  <si>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</si>
  <si>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</si>
  <si>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</si>
  <si>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</si>
  <si>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</si>
  <si>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</si>
  <si>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</si>
  <si>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</si>
  <si>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</si>
  <si>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</si>
  <si>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</si>
  <si>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</si>
  <si>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</si>
  <si>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</si>
  <si>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</si>
  <si>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</si>
  <si>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</si>
  <si>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</si>
  <si>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</si>
  <si>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</si>
  <si>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</si>
  <si>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</si>
  <si>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</si>
  <si>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</si>
  <si>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</si>
  <si>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</si>
  <si>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</si>
  <si>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</si>
  <si>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</si>
  <si>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</si>
  <si>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</si>
  <si>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</si>
  <si>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</si>
  <si>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</si>
  <si>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</si>
  <si>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</si>
  <si>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</si>
  <si>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</si>
  <si>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</si>
  <si>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</si>
  <si>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</si>
  <si>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</si>
  <si>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</si>
  <si>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</si>
  <si>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</si>
  <si>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</si>
  <si>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</si>
  <si>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</si>
  <si>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</si>
  <si>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</si>
  <si>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</si>
  <si>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</si>
  <si>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</si>
  <si>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</si>
  <si>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</si>
  <si>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</si>
  <si>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</si>
  <si>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</si>
  <si>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</si>
  <si>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</si>
  <si>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</si>
  <si>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</si>
  <si>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</si>
  <si>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</si>
  <si>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</si>
  <si>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</si>
  <si>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</si>
  <si>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</si>
  <si>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</si>
  <si>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</si>
  <si>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</si>
  <si>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</si>
  <si>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</si>
  <si>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</si>
  <si>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</si>
  <si>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</si>
  <si>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</si>
  <si>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</si>
  <si>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</si>
  <si>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</si>
  <si>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</si>
  <si>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</si>
  <si>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</si>
  <si>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</si>
  <si>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</si>
  <si>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</si>
  <si>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</si>
  <si>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</si>
  <si>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</si>
  <si>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</si>
  <si>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</si>
  <si>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</si>
  <si>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</si>
  <si>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</si>
  <si>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</si>
  <si>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</si>
  <si>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</si>
  <si>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</si>
  <si>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</si>
  <si>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</si>
  <si>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</si>
  <si>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</si>
  <si>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</si>
  <si>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</si>
  <si>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</si>
  <si>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</si>
  <si>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</si>
  <si>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</si>
  <si>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</si>
  <si>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</si>
  <si>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</si>
  <si>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</si>
  <si>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</si>
  <si>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</si>
  <si>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</si>
  <si>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</si>
  <si>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</si>
  <si>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</si>
  <si>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</si>
  <si>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</si>
  <si>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</si>
  <si>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</si>
  <si>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</si>
  <si>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</si>
  <si>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</si>
  <si>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</si>
  <si>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</si>
  <si>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</si>
  <si>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</si>
  <si>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</si>
  <si>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</si>
  <si>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</si>
  <si>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</si>
  <si>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</si>
  <si>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</si>
  <si>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</si>
  <si>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</si>
  <si>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</si>
  <si>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</si>
  <si>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</si>
  <si>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</si>
  <si>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</si>
  <si>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</si>
  <si>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</si>
  <si>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</si>
  <si>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</si>
  <si>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</si>
  <si>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</si>
  <si>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</si>
  <si>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</si>
  <si>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</si>
  <si>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</si>
  <si>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</si>
  <si>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</si>
  <si>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</si>
  <si>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</si>
  <si>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</si>
  <si>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</si>
  <si>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</si>
  <si>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</si>
  <si>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</si>
  <si>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</si>
  <si>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</si>
  <si>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</si>
  <si>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</si>
  <si>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</si>
  <si>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</si>
  <si>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</si>
  <si>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</si>
  <si>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</si>
  <si>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</si>
  <si>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</si>
  <si>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</si>
  <si>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</si>
  <si>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</si>
  <si>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</si>
  <si>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</si>
  <si>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</si>
  <si>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</si>
  <si>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</si>
  <si>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</si>
  <si>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</si>
  <si>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</si>
  <si>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</si>
  <si>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</si>
  <si>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</si>
  <si>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</si>
  <si>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</si>
  <si>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</si>
  <si>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</si>
  <si>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</si>
  <si>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</si>
  <si>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</si>
  <si>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</si>
  <si>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</si>
  <si>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</si>
  <si>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</si>
  <si>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</si>
  <si>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</si>
  <si>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</si>
  <si>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</si>
  <si>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</si>
  <si>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</si>
  <si>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</si>
  <si>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</si>
  <si>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</si>
  <si>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</si>
  <si>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</si>
  <si>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</si>
  <si>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</si>
  <si>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</si>
  <si>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</si>
  <si>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</si>
  <si>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</si>
  <si>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</si>
  <si>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</si>
  <si>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</si>
  <si>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</si>
  <si>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</si>
  <si>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</si>
  <si>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</si>
  <si>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</si>
  <si>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</si>
  <si>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</si>
  <si>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</si>
  <si>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</si>
  <si>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</si>
  <si>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</si>
  <si>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</si>
  <si>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</si>
  <si>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</si>
  <si>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</si>
  <si>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</si>
  <si>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</si>
  <si>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</si>
  <si>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</si>
  <si>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</si>
  <si>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</si>
  <si>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</si>
  <si>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</si>
  <si>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</si>
  <si>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</si>
  <si>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</si>
  <si>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</si>
  <si>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</si>
  <si>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</si>
  <si>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</si>
  <si>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</si>
  <si>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</si>
  <si>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</si>
  <si>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</si>
  <si>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</si>
  <si>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</si>
  <si>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</si>
  <si>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</si>
  <si>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</si>
  <si>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</si>
  <si>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</si>
  <si>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</si>
  <si>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</si>
  <si>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</si>
  <si>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</si>
  <si>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</si>
  <si>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</si>
  <si>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</si>
  <si>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</si>
  <si>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</si>
  <si>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</si>
  <si>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</si>
  <si>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</si>
  <si>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</si>
  <si>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</si>
  <si>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</si>
  <si>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</si>
  <si>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</si>
  <si>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</si>
  <si>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</si>
  <si>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</si>
  <si>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</si>
  <si>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</si>
  <si>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</si>
  <si>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</si>
  <si>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</si>
  <si>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</si>
  <si>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</si>
  <si>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</si>
  <si>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</si>
  <si>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</si>
  <si>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</si>
  <si>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</si>
  <si>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</si>
  <si>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</si>
  <si>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</si>
  <si>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</si>
  <si>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</si>
  <si>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</si>
  <si>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</si>
  <si>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</si>
  <si>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</si>
  <si>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</si>
  <si>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</si>
  <si>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</si>
  <si>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</si>
  <si>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</si>
  <si>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</si>
  <si>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</si>
  <si>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</si>
  <si>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</si>
  <si>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</si>
  <si>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</si>
  <si>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</si>
  <si>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</si>
  <si>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</si>
  <si>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</si>
  <si>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</si>
  <si>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</si>
  <si>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</si>
  <si>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</si>
  <si>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</si>
  <si>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</si>
  <si>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</si>
  <si>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</si>
  <si>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</si>
  <si>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</si>
  <si>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</si>
  <si>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</si>
  <si>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</si>
  <si>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</si>
  <si>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</si>
  <si>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</si>
  <si>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</si>
  <si>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</si>
  <si>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</si>
  <si>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</si>
  <si>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</si>
  <si>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</si>
  <si>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</si>
  <si>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</si>
  <si>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</si>
  <si>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</si>
  <si>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</si>
  <si>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</si>
  <si>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</si>
  <si>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</si>
  <si>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</si>
  <si>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</si>
  <si>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</si>
  <si>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</si>
  <si>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</si>
  <si>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</si>
  <si>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</si>
  <si>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</si>
  <si>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</si>
  <si>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</si>
  <si>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</si>
  <si>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</si>
  <si>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</si>
  <si>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</si>
  <si>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</si>
  <si>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</si>
  <si>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</si>
  <si>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</si>
  <si>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</si>
  <si>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</si>
  <si>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</si>
  <si>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</si>
  <si>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</si>
  <si>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</si>
  <si>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</si>
  <si>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</si>
  <si>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</si>
  <si>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</si>
  <si>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</si>
  <si>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</si>
  <si>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</si>
  <si>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</si>
  <si>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</si>
  <si>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</si>
  <si>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</si>
  <si>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</si>
  <si>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</si>
  <si>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</si>
  <si>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</si>
  <si>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</si>
  <si>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</si>
  <si>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</si>
  <si>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</si>
  <si>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</si>
  <si>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</si>
  <si>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</si>
  <si>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</si>
  <si>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</si>
  <si>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</si>
  <si>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</si>
  <si>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</si>
  <si>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</si>
  <si>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</si>
  <si>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</si>
  <si>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</si>
  <si>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</si>
  <si>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</si>
  <si>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</si>
  <si>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</si>
  <si>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</si>
  <si>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</si>
  <si>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</si>
  <si>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</si>
  <si>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</si>
  <si>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</si>
  <si>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</si>
  <si>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</si>
  <si>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</si>
  <si>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</si>
  <si>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</si>
  <si>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</si>
  <si>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</si>
  <si>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</si>
  <si>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</si>
  <si>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</si>
  <si>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</si>
  <si>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</si>
  <si>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</si>
  <si>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</si>
  <si>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</si>
  <si>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</si>
  <si>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</si>
  <si>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</si>
  <si>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</si>
  <si>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</si>
  <si>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</si>
  <si>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</si>
  <si>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</si>
  <si>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</si>
  <si>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</si>
  <si>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</si>
  <si>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</si>
  <si>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</si>
  <si>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</si>
  <si>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</si>
  <si>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</si>
  <si>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</si>
  <si>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</si>
  <si>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</si>
  <si>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</si>
  <si>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</si>
  <si>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</si>
  <si>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</si>
  <si>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</si>
  <si>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</si>
  <si>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</si>
  <si>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</si>
  <si>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</si>
  <si>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</si>
  <si>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</si>
  <si>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</si>
  <si>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</si>
  <si>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</si>
  <si>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</si>
  <si>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</si>
  <si>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</si>
  <si>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</si>
  <si>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</si>
  <si>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</si>
  <si>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</si>
  <si>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</si>
  <si>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</si>
  <si>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</si>
  <si>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</si>
  <si>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</si>
  <si>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</si>
  <si>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</si>
  <si>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</si>
  <si>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</si>
  <si>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</si>
  <si>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</si>
  <si>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</si>
  <si>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</si>
  <si>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</si>
  <si>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</si>
  <si>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</si>
  <si>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</si>
  <si>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</si>
  <si>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</si>
  <si>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</si>
  <si>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</si>
  <si>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</si>
  <si>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</si>
  <si>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</si>
  <si>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</si>
  <si>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</si>
  <si>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</si>
  <si>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</si>
  <si>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</si>
  <si>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</si>
  <si>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</si>
  <si>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</si>
  <si>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</si>
  <si>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</si>
  <si>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</si>
  <si>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</si>
  <si>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</si>
  <si>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</si>
  <si>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</si>
  <si>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</si>
  <si>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</si>
  <si>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</si>
  <si>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</si>
  <si>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</si>
  <si>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</si>
  <si>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</si>
  <si>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</si>
  <si>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</si>
  <si>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</si>
  <si>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</si>
  <si>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</si>
  <si>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</si>
  <si>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</si>
  <si>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</si>
  <si>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</si>
  <si>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</si>
  <si>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</si>
  <si>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</si>
  <si>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</si>
  <si>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</si>
  <si>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</si>
  <si>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</si>
  <si>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</si>
  <si>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</si>
  <si>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</si>
  <si>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</si>
  <si>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</si>
  <si>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</si>
  <si>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</si>
  <si>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</si>
  <si>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</si>
  <si>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</si>
  <si>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</si>
  <si>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</si>
  <si>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</si>
  <si>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</si>
  <si>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</si>
  <si>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</si>
  <si>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</si>
  <si>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</si>
  <si>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</si>
  <si>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</si>
  <si>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</si>
  <si>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</si>
  <si>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</si>
  <si>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</si>
  <si>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</si>
  <si>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</si>
  <si>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</si>
  <si>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</si>
  <si>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</si>
  <si>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</si>
  <si>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</si>
  <si>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</si>
  <si>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</si>
  <si>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</si>
  <si>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</si>
  <si>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</si>
  <si>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</si>
  <si>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</si>
  <si>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</si>
  <si>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</si>
  <si>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</si>
  <si>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</si>
  <si>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</si>
  <si>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</si>
  <si>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</si>
  <si>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</si>
  <si>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</si>
  <si>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</si>
  <si>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</si>
  <si>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</si>
  <si>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</si>
  <si>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</si>
  <si>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</si>
  <si>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</si>
  <si>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</si>
  <si>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</si>
  <si>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</si>
  <si>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</si>
  <si>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</si>
  <si>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</si>
  <si>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</si>
  <si>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</si>
  <si>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</si>
  <si>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</si>
  <si>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</si>
  <si>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</si>
  <si>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</si>
  <si>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</si>
  <si>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</si>
  <si>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</si>
  <si>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</si>
  <si>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</si>
  <si>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</si>
  <si>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</si>
  <si>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</si>
  <si>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</si>
  <si>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</si>
  <si>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</si>
  <si>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</si>
  <si>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</si>
  <si>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</si>
  <si>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</si>
  <si>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</si>
  <si>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</si>
  <si>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</si>
  <si>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</si>
  <si>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</si>
  <si>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</si>
  <si>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</si>
  <si>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</si>
  <si>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</si>
  <si>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</si>
  <si>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</si>
  <si>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</si>
  <si>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</si>
  <si>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</si>
  <si>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</si>
  <si>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</si>
  <si>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</si>
  <si>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</si>
  <si>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</si>
  <si>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</si>
  <si>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</si>
  <si>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</si>
  <si>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</si>
  <si>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</si>
  <si>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</si>
  <si>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</si>
  <si>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</si>
  <si>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</si>
  <si>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</si>
  <si>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</si>
  <si>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</si>
  <si>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</si>
  <si>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</si>
  <si>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</si>
  <si>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</si>
  <si>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</si>
  <si>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</si>
  <si>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</si>
  <si>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</si>
  <si>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</si>
  <si>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</si>
  <si>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</si>
  <si>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</si>
  <si>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</si>
  <si>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</si>
  <si>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</si>
  <si>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</si>
  <si>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</si>
  <si>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</si>
  <si>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</si>
  <si>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</si>
  <si>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</si>
  <si>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</si>
  <si>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</si>
  <si>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</si>
  <si>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</si>
  <si>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</si>
  <si>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</si>
  <si>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</si>
  <si>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</si>
  <si>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</si>
  <si>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</si>
  <si>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</si>
  <si>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</si>
  <si>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</si>
  <si>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</si>
  <si>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</si>
  <si>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</si>
  <si>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</si>
  <si>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</si>
  <si>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</si>
  <si>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</si>
  <si>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</si>
  <si>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</si>
  <si>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</si>
  <si>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</si>
  <si>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</si>
  <si>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</si>
  <si>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</si>
  <si>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</si>
  <si>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</si>
  <si>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</si>
  <si>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</si>
  <si>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</si>
  <si>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</si>
  <si>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</si>
  <si>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</si>
  <si>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</si>
  <si>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</si>
  <si>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</si>
  <si>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</si>
  <si>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</si>
  <si>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</si>
  <si>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</si>
  <si>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</si>
  <si>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</si>
  <si>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</si>
  <si>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</si>
  <si>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</si>
  <si>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</si>
  <si>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</si>
  <si>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</si>
  <si>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</si>
  <si>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</si>
  <si>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</si>
  <si>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</si>
  <si>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</si>
  <si>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</si>
  <si>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</si>
  <si>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</si>
  <si>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</si>
  <si>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</si>
  <si>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</si>
  <si>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</si>
  <si>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</si>
  <si>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</si>
  <si>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</si>
  <si>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</si>
  <si>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</si>
  <si>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</si>
  <si>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</si>
  <si>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</si>
  <si>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</si>
  <si>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</si>
  <si>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</si>
  <si>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</si>
  <si>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</si>
  <si>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</si>
  <si>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</si>
  <si>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</si>
  <si>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</si>
  <si>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</si>
  <si>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</si>
  <si>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</si>
  <si>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</si>
  <si>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</si>
  <si>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</si>
  <si>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</si>
  <si>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</si>
  <si>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</si>
  <si>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</si>
  <si>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</si>
  <si>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</si>
  <si>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</si>
  <si>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</si>
  <si>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</si>
  <si>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</si>
  <si>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</si>
  <si>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</si>
  <si>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</si>
  <si>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</si>
  <si>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</si>
  <si>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</si>
  <si>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</si>
  <si>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</si>
  <si>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</si>
  <si>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</si>
  <si>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</si>
  <si>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</si>
  <si>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</si>
  <si>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</si>
  <si>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</si>
  <si>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</si>
  <si>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</si>
  <si>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</si>
  <si>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</si>
  <si>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</si>
  <si>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</si>
  <si>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</si>
  <si>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</si>
  <si>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</si>
  <si>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</si>
  <si>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</si>
  <si>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</si>
  <si>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</si>
  <si>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</si>
  <si>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</si>
  <si>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</si>
  <si>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</si>
  <si>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</si>
  <si>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</si>
  <si>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</si>
  <si>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</si>
  <si>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</si>
  <si>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</si>
  <si>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</si>
  <si>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</si>
  <si>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</si>
  <si>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</si>
  <si>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</si>
  <si>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</si>
  <si>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</si>
  <si>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</si>
  <si>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</si>
  <si>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</si>
  <si>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</si>
  <si>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</si>
  <si>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</si>
  <si>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</si>
  <si>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</si>
  <si>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</si>
  <si>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</si>
  <si>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</si>
  <si>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</si>
  <si>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</si>
  <si>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</si>
  <si>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</si>
  <si>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</si>
  <si>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</si>
  <si>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</si>
  <si>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</si>
  <si>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</si>
  <si>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</si>
  <si>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</si>
  <si>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</si>
  <si>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</si>
  <si>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</si>
  <si>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</si>
  <si>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</si>
  <si>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</si>
  <si>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</si>
  <si>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</si>
  <si>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</si>
  <si>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</si>
  <si>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</si>
  <si>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</si>
  <si>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</si>
  <si>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</si>
  <si>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</si>
  <si>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</si>
  <si>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</si>
  <si>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</si>
  <si>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</si>
  <si>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</si>
  <si>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</si>
  <si>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</si>
  <si>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</si>
  <si>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</si>
  <si>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</si>
  <si>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</si>
  <si>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</si>
  <si>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</si>
  <si>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</si>
  <si>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</si>
  <si>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</si>
  <si>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</si>
  <si>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</si>
  <si>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</si>
  <si>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</si>
  <si>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</si>
  <si>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</si>
  <si>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</si>
  <si>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</si>
  <si>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</si>
  <si>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</si>
  <si>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</si>
  <si>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</si>
  <si>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</si>
  <si>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</si>
  <si>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</si>
  <si>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</si>
  <si>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</si>
  <si>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</si>
  <si>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</si>
  <si>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</si>
  <si>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</si>
  <si>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</si>
  <si>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</si>
  <si>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</si>
  <si>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</si>
  <si>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</si>
  <si>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</si>
  <si>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</si>
  <si>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</si>
  <si>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</si>
  <si>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</si>
  <si>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</si>
  <si>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</si>
  <si>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</si>
  <si>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</si>
  <si>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</si>
  <si>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</si>
  <si>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</si>
  <si>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</si>
  <si>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</si>
  <si>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</si>
  <si>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</si>
  <si>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</si>
  <si>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</si>
  <si>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</si>
  <si>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</si>
  <si>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</si>
  <si>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</si>
  <si>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</si>
  <si>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</si>
  <si>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</si>
  <si>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</si>
  <si>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</si>
  <si>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</si>
  <si>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</si>
  <si>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</si>
  <si>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</si>
  <si>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</si>
  <si>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</si>
  <si>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</si>
  <si>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</si>
  <si>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</si>
  <si>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</si>
  <si>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</si>
  <si>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</si>
  <si>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</si>
  <si>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</si>
  <si>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</si>
  <si>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</si>
  <si>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</si>
  <si>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</si>
  <si>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</si>
  <si>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</si>
  <si>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</si>
  <si>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</si>
  <si>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</si>
  <si>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</si>
  <si>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</si>
  <si>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</si>
  <si>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</si>
  <si>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</si>
  <si>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</si>
  <si>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</si>
  <si>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</si>
  <si>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</si>
  <si>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</si>
  <si>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</si>
  <si>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</si>
  <si>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</si>
  <si>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</si>
  <si>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</si>
  <si>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</si>
  <si>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</si>
  <si>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</si>
  <si>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</si>
  <si>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</si>
  <si>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</si>
  <si>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</si>
  <si>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</si>
  <si>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</si>
  <si>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</si>
  <si>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</si>
  <si>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</si>
  <si>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</si>
  <si>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</si>
  <si>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</si>
  <si>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</si>
  <si>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</si>
  <si>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</si>
  <si>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</si>
  <si>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</si>
  <si>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</si>
  <si>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</si>
  <si>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</si>
  <si>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</si>
  <si>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</si>
  <si>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</si>
  <si>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</si>
  <si>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</si>
  <si>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</si>
  <si>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</si>
  <si>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</si>
  <si>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</si>
  <si>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</si>
  <si>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</si>
  <si>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</si>
  <si>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</si>
  <si>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</si>
  <si>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</si>
  <si>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</si>
  <si>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</si>
  <si>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</si>
  <si>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</si>
  <si>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</si>
  <si>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</si>
  <si>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</si>
  <si>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</si>
  <si>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</si>
  <si>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</si>
  <si>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</si>
  <si>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</si>
  <si>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</si>
  <si>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</si>
  <si>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</si>
  <si>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</si>
  <si>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</si>
  <si>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</si>
  <si>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</si>
  <si>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</si>
  <si>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</si>
  <si>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</si>
  <si>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</si>
  <si>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</si>
  <si>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</si>
  <si>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</si>
  <si>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</si>
  <si>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</si>
  <si>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</si>
  <si>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</si>
  <si>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</si>
  <si>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</si>
  <si>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</si>
  <si>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</si>
  <si>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</si>
  <si>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</si>
  <si>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</si>
  <si>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</si>
  <si>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</si>
  <si>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</si>
  <si>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</si>
  <si>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</si>
  <si>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</si>
  <si>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</si>
  <si>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</si>
  <si>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</si>
  <si>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</si>
  <si>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</si>
  <si>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</si>
  <si>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</si>
  <si>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</si>
  <si>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</si>
  <si>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</si>
  <si>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</si>
  <si>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</si>
  <si>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</si>
  <si>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</si>
  <si>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</si>
  <si>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</si>
  <si>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</si>
  <si>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</si>
  <si>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</si>
  <si>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</si>
  <si>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</si>
  <si>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</si>
  <si>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</si>
  <si>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</si>
  <si>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</si>
  <si>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</si>
  <si>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</si>
  <si>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</si>
  <si>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</si>
  <si>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</si>
  <si>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</si>
  <si>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</si>
  <si>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</si>
  <si>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</si>
  <si>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</si>
  <si>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</si>
  <si>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</si>
  <si>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</si>
  <si>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</si>
  <si>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</si>
  <si>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</si>
  <si>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</si>
  <si>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</si>
  <si>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</si>
  <si>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</si>
  <si>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</si>
  <si>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</si>
  <si>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</si>
  <si>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</si>
  <si>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</si>
  <si>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</si>
  <si>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</si>
  <si>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</si>
  <si>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</si>
  <si>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</si>
  <si>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</si>
  <si>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</si>
  <si>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</si>
  <si>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</si>
  <si>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</si>
  <si>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</si>
  <si>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</si>
  <si>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</si>
  <si>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</si>
  <si>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</si>
  <si>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</si>
  <si>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</si>
  <si>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</si>
  <si>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</si>
  <si>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</si>
  <si>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</si>
  <si>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</si>
  <si>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</si>
  <si>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</si>
  <si>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</si>
  <si>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</si>
  <si>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</si>
  <si>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</si>
  <si>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</si>
  <si>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</si>
  <si>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</si>
  <si>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</si>
  <si>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</si>
  <si>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</si>
  <si>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</si>
  <si>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</si>
  <si>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</si>
  <si>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</si>
  <si>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</si>
  <si>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</si>
  <si>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</si>
  <si>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</si>
  <si>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</si>
  <si>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</si>
  <si>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</si>
  <si>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</si>
  <si>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</si>
  <si>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</si>
  <si>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</si>
  <si>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</si>
  <si>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</si>
  <si>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</si>
  <si>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</si>
  <si>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</si>
  <si>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</si>
  <si>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</si>
  <si>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</si>
  <si>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</si>
  <si>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</si>
  <si>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</si>
  <si>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</si>
  <si>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</si>
  <si>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</si>
  <si>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</si>
  <si>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</si>
  <si>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</si>
  <si>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</si>
  <si>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</si>
  <si>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</si>
  <si>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</si>
  <si>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</si>
  <si>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</si>
  <si>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</si>
  <si>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</si>
  <si>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</si>
  <si>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</si>
  <si>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</si>
  <si>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</si>
  <si>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</si>
  <si>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</si>
  <si>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</si>
  <si>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</si>
  <si>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</si>
  <si>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</si>
  <si>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</si>
  <si>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</si>
  <si>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</si>
  <si>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</si>
  <si>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</si>
  <si>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</si>
  <si>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</si>
  <si>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</si>
  <si>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</si>
  <si>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</si>
  <si>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</si>
  <si>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</si>
  <si>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</si>
  <si>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</si>
  <si>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</si>
  <si>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</si>
  <si>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</si>
  <si>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</si>
  <si>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</si>
  <si>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</si>
  <si>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</si>
  <si>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</si>
  <si>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</si>
  <si>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</si>
  <si>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</si>
  <si>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</si>
  <si>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</si>
  <si>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</si>
  <si>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</si>
  <si>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</si>
  <si>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</si>
  <si>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</si>
  <si>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</si>
  <si>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</si>
  <si>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</si>
  <si>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</si>
  <si>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</si>
  <si>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</si>
  <si>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</si>
  <si>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</si>
  <si>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</si>
  <si>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</si>
  <si>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</si>
  <si>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</si>
  <si>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</si>
  <si>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</si>
  <si>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</si>
  <si>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</si>
  <si>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</si>
  <si>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</si>
  <si>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</si>
  <si>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</si>
  <si>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</si>
  <si>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</si>
  <si>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</si>
  <si>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</si>
  <si>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</si>
  <si>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</si>
  <si>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</si>
  <si>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</si>
  <si>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</si>
  <si>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</si>
  <si>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</si>
  <si>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</si>
  <si>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</si>
  <si>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</si>
  <si>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</si>
  <si>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</si>
  <si>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</si>
  <si>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</si>
  <si>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</si>
  <si>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</si>
  <si>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</si>
  <si>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</si>
  <si>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</si>
  <si>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</si>
  <si>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</si>
  <si>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</si>
  <si>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</si>
  <si>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</si>
  <si>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</si>
  <si>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</si>
  <si>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</si>
  <si>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</si>
  <si>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</si>
  <si>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</si>
  <si>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</si>
  <si>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</si>
  <si>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</si>
  <si>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</si>
  <si>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</si>
  <si>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</si>
  <si>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</si>
  <si>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</si>
  <si>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</si>
  <si>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</si>
  <si>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</si>
  <si>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</si>
  <si>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</si>
  <si>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</si>
  <si>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</si>
  <si>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</si>
  <si>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</si>
  <si>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</si>
  <si>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</si>
  <si>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</si>
  <si>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</si>
  <si>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</si>
  <si>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</si>
  <si>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</si>
  <si>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</si>
  <si>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</si>
  <si>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</si>
  <si>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</si>
  <si>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</si>
  <si>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</si>
  <si>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</si>
  <si>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</si>
  <si>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</si>
  <si>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</si>
  <si>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</si>
  <si>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</si>
  <si>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</si>
  <si>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</si>
  <si>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</si>
  <si>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</si>
  <si>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</si>
  <si>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</si>
  <si>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</si>
  <si>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</si>
  <si>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</si>
  <si>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</si>
  <si>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</si>
  <si>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</si>
  <si>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</si>
  <si>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</si>
  <si>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</si>
  <si>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</si>
  <si>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</si>
  <si>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</si>
  <si>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</si>
  <si>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</si>
  <si>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</si>
  <si>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</si>
  <si>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</si>
  <si>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</si>
  <si>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</si>
  <si>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</si>
  <si>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</si>
  <si>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</si>
  <si>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</si>
  <si>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</si>
  <si>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</si>
  <si>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</si>
  <si>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</si>
  <si>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</si>
  <si>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</si>
  <si>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</si>
  <si>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</si>
  <si>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</si>
  <si>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</si>
  <si>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</si>
  <si>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</si>
  <si>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</si>
  <si>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</si>
  <si>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</si>
  <si>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</si>
  <si>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</si>
  <si>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</si>
  <si>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</si>
  <si>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</si>
  <si>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</si>
  <si>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</si>
  <si>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</si>
  <si>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</si>
  <si>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</si>
  <si>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</si>
  <si>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</si>
  <si>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</si>
  <si>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</si>
  <si>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</si>
  <si>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</si>
  <si>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</si>
  <si>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</si>
  <si>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</si>
  <si>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</si>
  <si>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</si>
  <si>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</si>
  <si>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</si>
  <si>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</si>
  <si>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</si>
  <si>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</si>
  <si>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</si>
  <si>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</si>
  <si>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</si>
  <si>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</si>
  <si>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</si>
  <si>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</si>
  <si>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</si>
  <si>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</si>
  <si>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</si>
  <si>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</si>
  <si>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</si>
  <si>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</si>
  <si>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</si>
  <si>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</si>
  <si>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</si>
  <si>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</si>
  <si>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</si>
  <si>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</si>
  <si>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</si>
  <si>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</si>
  <si>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</si>
  <si>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</si>
  <si>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</si>
  <si>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</si>
  <si>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</si>
  <si>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</si>
  <si>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</si>
  <si>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</si>
  <si>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</si>
  <si>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</si>
  <si>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</si>
  <si>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</si>
  <si>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</si>
  <si>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</si>
  <si>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</si>
  <si>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</si>
  <si>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</si>
  <si>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</si>
  <si>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</si>
  <si>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</si>
  <si>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</si>
  <si>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</si>
  <si>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</si>
  <si>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</si>
  <si>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</si>
  <si>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</si>
  <si>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</si>
  <si>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</si>
  <si>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</si>
  <si>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</si>
  <si>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</si>
  <si>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</si>
  <si>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</si>
  <si>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</si>
  <si>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</si>
  <si>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</si>
  <si>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</si>
  <si>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</si>
  <si>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</si>
  <si>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</si>
  <si>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</si>
  <si>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</si>
  <si>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</si>
  <si>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</si>
  <si>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</si>
  <si>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</si>
  <si>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</si>
  <si>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</si>
  <si>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</si>
  <si>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</si>
  <si>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</si>
  <si>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</si>
  <si>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</si>
  <si>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</si>
  <si>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</si>
  <si>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</si>
  <si>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</si>
  <si>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</si>
  <si>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</si>
  <si>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</si>
  <si>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</si>
  <si>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</si>
  <si>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</si>
  <si>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</si>
  <si>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</si>
  <si>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</si>
  <si>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</si>
  <si>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</si>
  <si>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</si>
  <si>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</si>
  <si>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</si>
  <si>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</si>
  <si>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</si>
  <si>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</si>
  <si>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</si>
  <si>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</si>
  <si>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</si>
  <si>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</si>
  <si>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</si>
  <si>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</si>
  <si>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</si>
  <si>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</si>
  <si>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</si>
  <si>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</si>
  <si>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</si>
  <si>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</si>
  <si>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</si>
  <si>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</si>
  <si>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</si>
  <si>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</si>
  <si>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</si>
  <si>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</si>
  <si>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</si>
  <si>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</si>
  <si>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</si>
  <si>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</si>
  <si>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</si>
  <si>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</si>
  <si>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</si>
  <si>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</si>
  <si>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</si>
  <si>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</si>
  <si>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</si>
  <si>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</si>
  <si>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</si>
  <si>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</si>
  <si>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</si>
  <si>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</si>
  <si>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</si>
  <si>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</si>
  <si>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</si>
  <si>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</si>
  <si>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</si>
  <si>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</si>
  <si>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</si>
  <si>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</si>
  <si>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</si>
  <si>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</si>
  <si>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</si>
  <si>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</si>
  <si>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</si>
  <si>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</si>
  <si>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</si>
  <si>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</si>
  <si>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</si>
  <si>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</si>
  <si>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</si>
  <si>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</si>
  <si>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</si>
  <si>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</si>
  <si>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</si>
  <si>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</si>
  <si>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</si>
  <si>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</si>
  <si>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</si>
  <si>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</si>
  <si>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</si>
  <si>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</si>
  <si>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</si>
  <si>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</si>
  <si>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</si>
  <si>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</si>
  <si>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</si>
  <si>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</si>
  <si>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</si>
  <si>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</si>
  <si>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</si>
  <si>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</si>
  <si>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</si>
  <si>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</si>
  <si>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</si>
  <si>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</si>
  <si>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</si>
  <si>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</si>
  <si>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</si>
  <si>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</si>
  <si>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</si>
  <si>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</si>
  <si>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</si>
  <si>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</si>
  <si>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</si>
  <si>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</si>
  <si>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</si>
  <si>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</si>
  <si>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</si>
  <si>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</si>
  <si>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</si>
  <si>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</si>
  <si>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</si>
  <si>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</si>
  <si>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</si>
  <si>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</si>
  <si>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</si>
  <si>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</si>
  <si>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</si>
  <si>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</si>
  <si>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</si>
  <si>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</si>
  <si>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</si>
  <si>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</si>
  <si>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</si>
  <si>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</si>
  <si>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</si>
  <si>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</si>
  <si>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</si>
  <si>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</si>
  <si>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</si>
  <si>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</si>
  <si>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</si>
  <si>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</si>
  <si>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</si>
  <si>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</si>
  <si>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</si>
  <si>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</si>
  <si>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</si>
  <si>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</si>
  <si>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</si>
  <si>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</si>
  <si>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</si>
  <si>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</si>
  <si>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</si>
  <si>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</si>
  <si>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</si>
  <si>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</si>
  <si>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</si>
  <si>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</si>
  <si>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</si>
  <si>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</si>
  <si>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</si>
  <si>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</si>
  <si>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</si>
  <si>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</si>
  <si>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</si>
  <si>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</si>
  <si>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</si>
  <si>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</si>
  <si>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</si>
  <si>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</si>
  <si>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</si>
  <si>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</si>
  <si>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</si>
  <si>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</si>
  <si>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</si>
  <si>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</si>
  <si>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</si>
  <si>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</si>
  <si>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</si>
  <si>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</si>
  <si>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</si>
  <si>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</si>
  <si>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</si>
  <si>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</si>
  <si>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</si>
  <si>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</si>
  <si>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</si>
  <si>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</si>
  <si>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</si>
  <si>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</si>
  <si>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</si>
  <si>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</si>
  <si>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</si>
  <si>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</si>
  <si>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</si>
  <si>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</si>
  <si>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</si>
  <si>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</si>
  <si>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</si>
  <si>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</si>
  <si>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</si>
  <si>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</si>
  <si>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</si>
  <si>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</si>
  <si>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</si>
  <si>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</si>
  <si>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</si>
  <si>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</si>
  <si>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</si>
  <si>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</si>
  <si>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</si>
  <si>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</si>
  <si>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</si>
  <si>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</si>
  <si>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</si>
  <si>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</si>
  <si>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</si>
  <si>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</si>
  <si>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</si>
  <si>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</si>
  <si>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</si>
  <si>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</si>
  <si>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</si>
  <si>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</si>
  <si>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</si>
  <si>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</si>
  <si>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</si>
  <si>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</si>
  <si>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</si>
  <si>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</si>
  <si>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</si>
  <si>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</si>
  <si>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</si>
  <si>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</si>
  <si>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</si>
  <si>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</si>
  <si>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</si>
  <si>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</si>
  <si>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</si>
  <si>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</si>
  <si>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</si>
  <si>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</si>
  <si>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</si>
  <si>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</si>
  <si>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</si>
  <si>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</si>
  <si>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</si>
  <si>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</si>
  <si>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</si>
  <si>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</si>
  <si>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</si>
  <si>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</si>
  <si>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</si>
  <si>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</si>
  <si>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</si>
  <si>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</si>
  <si>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</si>
  <si>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</si>
  <si>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</si>
  <si>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</si>
  <si>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</si>
  <si>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</si>
  <si>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</si>
  <si>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</si>
  <si>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</si>
  <si>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</si>
  <si>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</si>
  <si>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</si>
  <si>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</si>
  <si>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</si>
  <si>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</si>
  <si>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</si>
  <si>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</si>
  <si>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</si>
  <si>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</si>
  <si>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</si>
  <si>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</si>
  <si>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</si>
  <si>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</si>
  <si>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</si>
  <si>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</si>
  <si>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</si>
  <si>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</si>
  <si>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</si>
  <si>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</si>
  <si>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</si>
  <si>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</si>
  <si>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</si>
  <si>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</si>
  <si>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</si>
  <si>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</si>
  <si>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</si>
  <si>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</si>
  <si>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</si>
  <si>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</si>
  <si>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</si>
  <si>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</si>
  <si>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</si>
  <si>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</si>
  <si>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</si>
  <si>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</si>
  <si>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</si>
  <si>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</si>
  <si>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</si>
  <si>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</si>
  <si>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</si>
  <si>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</si>
  <si>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</si>
  <si>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</si>
  <si>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</si>
  <si>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</si>
  <si>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</si>
  <si>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</si>
  <si>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</si>
  <si>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</si>
  <si>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</si>
  <si>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</si>
  <si>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</si>
  <si>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</si>
  <si>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</si>
  <si>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</si>
  <si>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</si>
  <si>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</si>
  <si>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</si>
  <si>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</si>
  <si>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</si>
  <si>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</si>
  <si>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</si>
  <si>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</si>
  <si>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</si>
  <si>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</si>
  <si>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</si>
  <si>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</si>
  <si>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</si>
  <si>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</si>
  <si>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</si>
  <si>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</si>
  <si>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</si>
  <si>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</si>
  <si>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</si>
  <si>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</si>
  <si>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</si>
  <si>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</si>
  <si>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</si>
  <si>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</si>
  <si>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</si>
  <si>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</si>
  <si>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</si>
  <si>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</si>
  <si>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</si>
  <si>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</si>
  <si>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</si>
  <si>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</si>
  <si>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</si>
  <si>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</si>
  <si>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</si>
  <si>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</si>
  <si>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</si>
  <si>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</si>
  <si>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</si>
  <si>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</si>
  <si>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</si>
  <si>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</si>
  <si>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</si>
  <si>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</si>
  <si>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</si>
  <si>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</si>
  <si>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</si>
  <si>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</si>
  <si>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</si>
  <si>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</si>
  <si>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</si>
  <si>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</si>
  <si>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</si>
  <si>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</si>
  <si>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</si>
  <si>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</si>
  <si>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</si>
  <si>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</si>
  <si>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</si>
  <si>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</si>
  <si>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</si>
  <si>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</si>
  <si>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</si>
  <si>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</si>
  <si>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</si>
  <si>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</si>
  <si>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</si>
  <si>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</si>
  <si>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</si>
  <si>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</si>
  <si>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</si>
  <si>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</si>
  <si>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</si>
  <si>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</si>
  <si>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</si>
  <si>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</si>
  <si>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</si>
  <si>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</si>
  <si>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</si>
  <si>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</si>
  <si>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</si>
  <si>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</si>
  <si>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</si>
  <si>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</si>
  <si>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</si>
  <si>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</si>
  <si>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</si>
  <si>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</si>
  <si>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</si>
  <si>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</si>
  <si>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</si>
  <si>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</si>
  <si>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</si>
  <si>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</si>
  <si>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</si>
  <si>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</si>
  <si>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</si>
  <si>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</si>
  <si>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</si>
  <si>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</si>
  <si>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</si>
  <si>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</si>
  <si>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</si>
  <si>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</si>
  <si>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</si>
  <si>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</si>
  <si>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</si>
  <si>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</si>
  <si>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</si>
  <si>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</si>
  <si>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</si>
  <si>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</si>
  <si>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</si>
  <si>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</si>
  <si>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</si>
  <si>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</si>
  <si>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</si>
  <si>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</si>
  <si>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</si>
  <si>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</si>
  <si>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</si>
  <si>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</si>
  <si>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</si>
  <si>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</si>
  <si>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</si>
  <si>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</si>
  <si>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</si>
  <si>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</si>
  <si>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</si>
  <si>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</si>
  <si>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</si>
  <si>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</si>
  <si>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</si>
  <si>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</si>
  <si>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</si>
  <si>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</si>
  <si>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</si>
  <si>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</si>
  <si>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</si>
  <si>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</si>
  <si>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</si>
  <si>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</si>
  <si>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</si>
  <si>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</si>
  <si>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</si>
  <si>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</si>
  <si>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</si>
  <si>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</si>
  <si>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</si>
  <si>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</si>
  <si>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</si>
  <si>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</si>
  <si>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</si>
  <si>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</si>
  <si>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</si>
  <si>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</si>
  <si>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</si>
  <si>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</si>
  <si>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</si>
  <si>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</si>
  <si>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</si>
  <si>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</si>
  <si>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</si>
  <si>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</si>
  <si>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</si>
  <si>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</si>
  <si>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</si>
  <si>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</si>
  <si>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</si>
  <si>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</si>
  <si>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</si>
  <si>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</si>
  <si>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</si>
  <si>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</si>
  <si>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</si>
  <si>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</si>
  <si>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</si>
  <si>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</si>
  <si>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</si>
  <si>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</si>
  <si>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</si>
  <si>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</si>
  <si>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</si>
  <si>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</si>
  <si>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</si>
  <si>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</si>
  <si>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</si>
  <si>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</si>
  <si>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</si>
  <si>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</si>
  <si>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</si>
  <si>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</si>
  <si>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</si>
  <si>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</si>
  <si>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</si>
  <si>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</si>
  <si>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</si>
  <si>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</si>
  <si>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</si>
  <si>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</si>
  <si>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</si>
  <si>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</si>
  <si>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</si>
  <si>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</si>
  <si>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</si>
  <si>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</si>
  <si>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</si>
  <si>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</si>
  <si>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</si>
  <si>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</si>
  <si>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</si>
  <si>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</si>
  <si>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</si>
  <si>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</si>
  <si>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</si>
  <si>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</si>
  <si>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</si>
  <si>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</si>
  <si>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</si>
  <si>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</si>
  <si>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</si>
  <si>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</si>
  <si>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</si>
  <si>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</si>
  <si>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</si>
  <si>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</si>
  <si>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</si>
  <si>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</si>
  <si>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</si>
  <si>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</si>
  <si>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</si>
  <si>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</si>
  <si>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</si>
  <si>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</si>
  <si>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</si>
  <si>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</si>
  <si>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</si>
  <si>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</si>
  <si>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</si>
  <si>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</si>
  <si>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</si>
  <si>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</si>
  <si>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</si>
  <si>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</si>
  <si>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</si>
  <si>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</si>
  <si>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</si>
  <si>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</si>
  <si>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</si>
  <si>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</si>
  <si>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</si>
  <si>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</si>
  <si>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</si>
  <si>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</si>
  <si>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</si>
  <si>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</si>
  <si>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</si>
  <si>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</si>
  <si>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</si>
  <si>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</si>
  <si>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</si>
  <si>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</si>
  <si>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</si>
  <si>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</si>
  <si>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</si>
  <si>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</si>
  <si>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</si>
  <si>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</si>
  <si>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</si>
  <si>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</si>
  <si>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</si>
  <si>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</si>
  <si>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</si>
  <si>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</si>
  <si>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</si>
  <si>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</si>
  <si>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</si>
  <si>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</si>
  <si>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</si>
  <si>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</si>
  <si>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</si>
  <si>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</si>
  <si>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</si>
  <si>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</si>
  <si>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</si>
  <si>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</si>
  <si>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</si>
  <si>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</si>
  <si>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</si>
  <si>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</si>
  <si>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</si>
  <si>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</si>
  <si>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</si>
  <si>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</si>
  <si>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</si>
  <si>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</si>
  <si>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</si>
  <si>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</si>
  <si>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</si>
  <si>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</si>
  <si>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</si>
  <si>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</si>
  <si>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</si>
  <si>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</si>
  <si>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</si>
  <si>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</si>
  <si>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</si>
  <si>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</si>
  <si>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</si>
  <si>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</si>
  <si>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</si>
  <si>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</si>
  <si>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</si>
  <si>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</si>
  <si>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</si>
  <si>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</si>
  <si>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</si>
  <si>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</si>
  <si>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</si>
  <si>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</si>
  <si>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</si>
  <si>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</si>
  <si>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</si>
  <si>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</si>
  <si>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</si>
  <si>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</si>
  <si>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</si>
  <si>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</si>
  <si>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</si>
  <si>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</si>
  <si>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</si>
  <si>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</si>
  <si>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</si>
  <si>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</si>
  <si>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</si>
  <si>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</si>
  <si>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</si>
  <si>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</si>
  <si>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</si>
  <si>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</si>
  <si>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</si>
  <si>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</si>
  <si>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</si>
  <si>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</si>
  <si>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</si>
  <si>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</si>
  <si>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</si>
  <si>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</si>
  <si>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</si>
  <si>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</si>
  <si>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</si>
  <si>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</si>
  <si>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</si>
  <si>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</si>
  <si>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</si>
  <si>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</si>
  <si>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</si>
  <si>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</si>
  <si>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</si>
  <si>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</si>
  <si>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</si>
  <si>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</si>
  <si>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</si>
  <si>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</si>
  <si>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</si>
  <si>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</si>
  <si>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</si>
  <si>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</si>
  <si>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</si>
  <si>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</si>
  <si>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</si>
  <si>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</si>
  <si>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</si>
  <si>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</si>
  <si>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</si>
  <si>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</si>
  <si>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</si>
  <si>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</si>
  <si>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</si>
  <si>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</si>
  <si>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</si>
  <si>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</si>
  <si>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</si>
  <si>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</si>
  <si>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</si>
  <si>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</si>
  <si>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</si>
  <si>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</si>
  <si>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</si>
  <si>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</si>
  <si>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</si>
  <si>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</si>
  <si>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</si>
  <si>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</si>
  <si>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</si>
  <si>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</si>
  <si>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</si>
  <si>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</si>
  <si>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</si>
  <si>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</si>
  <si>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</si>
  <si>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</si>
  <si>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</si>
  <si>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</si>
  <si>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</si>
  <si>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</si>
  <si>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</si>
  <si>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</si>
  <si>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</si>
  <si>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</si>
  <si>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</si>
  <si>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</si>
  <si>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</si>
  <si>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</si>
  <si>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</si>
  <si>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</si>
  <si>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</si>
  <si>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</si>
  <si>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</si>
  <si>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</si>
  <si>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</si>
  <si>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</si>
  <si>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</si>
  <si>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</si>
  <si>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</si>
  <si>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</si>
  <si>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</si>
  <si>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</si>
  <si>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</si>
  <si>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</si>
  <si>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</si>
  <si>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</si>
  <si>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</si>
  <si>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</si>
  <si>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</si>
  <si>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</si>
  <si>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</si>
  <si>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</si>
  <si>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</si>
  <si>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</si>
  <si>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</si>
  <si>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</si>
  <si>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</si>
  <si>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</si>
  <si>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</si>
  <si>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</si>
  <si>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</si>
  <si>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</si>
  <si>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</si>
  <si>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</si>
  <si>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</si>
  <si>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</si>
  <si>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</si>
  <si>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</si>
  <si>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</si>
  <si>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</si>
  <si>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</si>
  <si>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</si>
  <si>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</si>
  <si>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</si>
  <si>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</si>
  <si>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</si>
  <si>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</si>
  <si>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</si>
  <si>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</si>
  <si>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</si>
  <si>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</si>
  <si>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</si>
  <si>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</si>
  <si>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</si>
  <si>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</si>
  <si>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</si>
  <si>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</si>
  <si>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</si>
  <si>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</si>
  <si>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</si>
  <si>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</si>
  <si>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</si>
  <si>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</si>
  <si>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</si>
  <si>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</si>
  <si>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</si>
  <si>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</si>
  <si>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</si>
  <si>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</si>
  <si>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</si>
  <si>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</si>
  <si>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</si>
  <si>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</si>
  <si>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</si>
  <si>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</si>
  <si>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</si>
  <si>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</si>
  <si>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</si>
  <si>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</si>
  <si>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</si>
  <si>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</si>
  <si>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</si>
  <si>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</si>
  <si>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</si>
  <si>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</si>
  <si>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</si>
  <si>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</si>
  <si>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</si>
  <si>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</si>
  <si>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</si>
  <si>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</si>
  <si>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</si>
  <si>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</si>
  <si>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</si>
  <si>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</si>
  <si>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</si>
  <si>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</si>
  <si>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</si>
  <si>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</si>
  <si>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</si>
  <si>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</si>
  <si>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</si>
  <si>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</si>
  <si>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</si>
  <si>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</si>
  <si>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</si>
  <si>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</si>
  <si>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</si>
  <si>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</si>
  <si>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</si>
  <si>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</si>
  <si>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</si>
  <si>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</si>
  <si>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</si>
  <si>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</si>
  <si>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</si>
  <si>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</si>
  <si>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</si>
  <si>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</si>
  <si>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</si>
  <si>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</si>
  <si>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</si>
  <si>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</si>
  <si>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</si>
  <si>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</si>
  <si>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</si>
  <si>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</si>
  <si>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</si>
  <si>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</si>
  <si>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</si>
  <si>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</si>
  <si>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</si>
  <si>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</si>
  <si>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</si>
  <si>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</si>
  <si>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</si>
  <si>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</si>
  <si>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</si>
  <si>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</si>
  <si>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</si>
  <si>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</si>
  <si>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</si>
  <si>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</si>
  <si>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</si>
  <si>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</si>
  <si>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</si>
  <si>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</si>
  <si>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</si>
  <si>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</si>
  <si>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</si>
  <si>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</si>
  <si>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</si>
  <si>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</si>
  <si>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</si>
  <si>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</si>
  <si>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</si>
  <si>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</si>
  <si>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</si>
  <si>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</si>
  <si>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</si>
  <si>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</si>
  <si>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</si>
  <si>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</si>
  <si>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</si>
  <si>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</si>
  <si>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</si>
  <si>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</si>
  <si>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</si>
  <si>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</si>
  <si>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</si>
  <si>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</si>
  <si>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</si>
  <si>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</si>
  <si>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</si>
  <si>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</si>
  <si>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</si>
  <si>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</si>
  <si>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</si>
  <si>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</si>
  <si>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</si>
  <si>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</si>
  <si>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</si>
  <si>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</si>
  <si>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</si>
  <si>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</si>
  <si>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</si>
  <si>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</si>
  <si>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</si>
  <si>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</si>
  <si>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</si>
  <si>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</si>
  <si>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</si>
  <si>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</si>
  <si>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</si>
  <si>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</si>
  <si>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</si>
  <si>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</si>
  <si>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</si>
  <si>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</si>
  <si>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</si>
  <si>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</si>
  <si>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</si>
  <si>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</si>
  <si>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</si>
  <si>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</si>
  <si>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</si>
  <si>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</si>
  <si>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</si>
  <si>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</si>
  <si>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</si>
  <si>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</si>
  <si>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</si>
  <si>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</si>
  <si>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</si>
  <si>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</si>
  <si>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</si>
  <si>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</si>
  <si>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</si>
  <si>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</si>
  <si>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</si>
  <si>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</si>
  <si>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</si>
  <si>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</si>
  <si>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</si>
  <si>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</si>
  <si>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</si>
  <si>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</si>
  <si>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</si>
  <si>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</si>
  <si>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</si>
  <si>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</si>
  <si>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</si>
  <si>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</si>
  <si>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</si>
  <si>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</si>
  <si>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</si>
  <si>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</si>
  <si>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</si>
  <si>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</si>
  <si>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</si>
  <si>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</si>
  <si>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</si>
  <si>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</si>
  <si>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</si>
  <si>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</si>
  <si>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</si>
  <si>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</si>
  <si>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</si>
  <si>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</si>
  <si>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</si>
  <si>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</si>
  <si>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</si>
  <si>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</si>
  <si>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</si>
  <si>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</si>
  <si>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</si>
  <si>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</si>
  <si>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</si>
  <si>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</si>
  <si>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</si>
  <si>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</si>
  <si>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</si>
  <si>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</si>
  <si>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</si>
  <si>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</si>
  <si>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</si>
  <si>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</si>
  <si>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</si>
  <si>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</si>
  <si>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</si>
  <si>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</si>
  <si>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</si>
  <si>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</si>
  <si>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</si>
  <si>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</si>
  <si>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</si>
  <si>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</si>
  <si>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</si>
  <si>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</si>
  <si>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</si>
  <si>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</si>
  <si>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</si>
  <si>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</si>
  <si>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</si>
  <si>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</si>
  <si>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</si>
  <si>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</si>
  <si>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</si>
  <si>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</si>
  <si>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</si>
  <si>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</si>
  <si>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</si>
  <si>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</si>
  <si>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</si>
  <si>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</si>
  <si>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</si>
  <si>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</si>
  <si>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</si>
  <si>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</si>
  <si>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</si>
  <si>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</si>
  <si>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</si>
  <si>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</si>
  <si>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</si>
  <si>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</si>
  <si>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</si>
  <si>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</si>
  <si>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</si>
  <si>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</si>
  <si>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</si>
  <si>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</si>
  <si>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</si>
  <si>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</si>
  <si>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</si>
  <si>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</si>
  <si>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</si>
  <si>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</si>
  <si>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</si>
  <si>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</si>
  <si>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</si>
  <si>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</si>
  <si>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</si>
  <si>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</si>
  <si>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</si>
  <si>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</si>
  <si>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</si>
  <si>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</si>
  <si>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</si>
  <si>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</si>
  <si>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</si>
  <si>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</si>
  <si>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</si>
  <si>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</si>
  <si>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</si>
  <si>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</si>
  <si>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</si>
  <si>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</si>
  <si>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</si>
  <si>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</si>
  <si>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</si>
  <si>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</si>
  <si>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</si>
  <si>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</si>
  <si>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</si>
  <si>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</si>
  <si>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</si>
  <si>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</si>
  <si>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</si>
  <si>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</si>
  <si>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</si>
  <si>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</si>
  <si>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</si>
  <si>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</si>
  <si>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</si>
  <si>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</si>
  <si>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</si>
  <si>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</si>
  <si>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</si>
  <si>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</si>
  <si>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</si>
  <si>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</si>
  <si>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</si>
  <si>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</si>
  <si>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</si>
  <si>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</si>
  <si>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</si>
  <si>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</si>
  <si>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</si>
  <si>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</si>
  <si>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</si>
  <si>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</si>
  <si>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</si>
  <si>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</si>
  <si>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</si>
  <si>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</si>
  <si>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</si>
  <si>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</si>
  <si>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</si>
  <si>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</si>
  <si>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</si>
  <si>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</si>
  <si>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</si>
  <si>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</si>
  <si>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</si>
  <si>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</si>
  <si>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</si>
  <si>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</si>
  <si>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</si>
  <si>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</si>
  <si>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</si>
  <si>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</si>
  <si>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</si>
  <si>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</si>
  <si>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</si>
  <si>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</si>
  <si>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</si>
  <si>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</si>
  <si>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</si>
  <si>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</si>
  <si>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</si>
  <si>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</si>
  <si>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</si>
  <si>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</si>
  <si>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</si>
  <si>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</si>
  <si>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</si>
  <si>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</si>
  <si>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</si>
  <si>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</si>
  <si>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</si>
  <si>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</si>
  <si>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</si>
  <si>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</si>
  <si>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</si>
  <si>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</si>
  <si>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</si>
  <si>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</si>
  <si>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</si>
  <si>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</si>
  <si>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</si>
  <si>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</si>
  <si>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</si>
  <si>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</si>
  <si>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</si>
  <si>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</si>
  <si>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</si>
  <si>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</si>
  <si>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</si>
  <si>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</si>
  <si>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</si>
  <si>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</si>
  <si>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</si>
  <si>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</si>
  <si>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</si>
  <si>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</si>
  <si>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</si>
  <si>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</si>
  <si>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</si>
  <si>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</si>
  <si>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</si>
  <si>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</si>
  <si>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</si>
  <si>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</si>
  <si>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</si>
  <si>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</si>
  <si>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</si>
  <si>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</si>
  <si>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</si>
  <si>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</si>
  <si>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</si>
  <si>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</si>
  <si>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</si>
  <si>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</si>
  <si>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</si>
  <si>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</si>
  <si>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</si>
  <si>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</si>
  <si>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</si>
  <si>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</si>
  <si>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</si>
  <si>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</si>
  <si>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</si>
  <si>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</si>
  <si>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</si>
  <si>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</si>
  <si>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</si>
  <si>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</si>
  <si>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</si>
  <si>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</si>
  <si>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</si>
  <si>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</si>
  <si>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</si>
  <si>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</si>
  <si>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</si>
  <si>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</si>
  <si>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</si>
  <si>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</si>
  <si>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</si>
  <si>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</si>
  <si>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</si>
  <si>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</si>
  <si>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</si>
  <si>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</si>
  <si>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</si>
  <si>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</si>
  <si>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</si>
  <si>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</si>
  <si>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</si>
  <si>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</si>
  <si>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</si>
  <si>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</si>
  <si>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</si>
  <si>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</si>
  <si>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</si>
  <si>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</si>
  <si>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</si>
  <si>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</si>
  <si>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</si>
  <si>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</si>
  <si>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</si>
  <si>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</si>
  <si>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</si>
  <si>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</si>
  <si>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</si>
  <si>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</si>
  <si>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</si>
  <si>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</si>
  <si>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</si>
  <si>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</si>
  <si>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</si>
  <si>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</si>
  <si>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</si>
  <si>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</si>
  <si>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</si>
  <si>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</si>
  <si>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</si>
  <si>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</si>
  <si>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</si>
  <si>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</si>
  <si>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</si>
  <si>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</si>
  <si>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</si>
  <si>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</si>
  <si>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</si>
  <si>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</si>
  <si>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</si>
  <si>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</si>
  <si>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</si>
  <si>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</si>
  <si>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</si>
  <si>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</si>
  <si>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</si>
  <si>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</si>
  <si>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</si>
  <si>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</si>
  <si>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</si>
  <si>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</si>
  <si>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</si>
  <si>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</si>
  <si>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</si>
  <si>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</si>
  <si>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</si>
  <si>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</si>
  <si>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</si>
  <si>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</si>
  <si>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</si>
  <si>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</si>
  <si>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</si>
  <si>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</si>
  <si>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</si>
  <si>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</si>
  <si>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</si>
  <si>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</si>
  <si>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</si>
  <si>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</si>
  <si>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</si>
  <si>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</si>
  <si>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</si>
  <si>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</si>
  <si>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</si>
  <si>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</si>
  <si>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</si>
  <si>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</si>
  <si>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</si>
  <si>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</si>
  <si>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</si>
  <si>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</si>
  <si>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</si>
  <si>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</si>
  <si>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</si>
  <si>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</si>
  <si>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</si>
  <si>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</si>
  <si>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</si>
  <si>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</si>
  <si>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</si>
  <si>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</si>
  <si>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</si>
  <si>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</si>
  <si>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</si>
  <si>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</si>
  <si>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</si>
  <si>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</si>
  <si>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</si>
  <si>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</si>
  <si>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</si>
  <si>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</si>
  <si>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</si>
  <si>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</si>
  <si>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</si>
  <si>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</si>
  <si>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</si>
  <si>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</si>
  <si>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</si>
  <si>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</si>
  <si>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</si>
  <si>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</si>
  <si>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</si>
  <si>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</si>
  <si>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</si>
  <si>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</si>
  <si>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</si>
  <si>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</si>
  <si>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</si>
  <si>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</si>
  <si>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</si>
  <si>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</si>
  <si>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</si>
  <si>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</si>
  <si>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</si>
  <si>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</si>
  <si>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</si>
  <si>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</si>
  <si>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</si>
  <si>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</si>
  <si>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</si>
  <si>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</si>
  <si>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</si>
  <si>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</si>
  <si>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</si>
  <si>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</si>
  <si>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</si>
  <si>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</si>
  <si>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</si>
  <si>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</si>
  <si>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</si>
  <si>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</si>
  <si>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</si>
  <si>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</si>
  <si>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</si>
  <si>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</si>
  <si>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</si>
  <si>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</si>
  <si>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</si>
  <si>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</si>
  <si>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</si>
  <si>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</si>
  <si>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</si>
  <si>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</si>
  <si>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</si>
  <si>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</si>
  <si>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</si>
  <si>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</si>
  <si>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</si>
  <si>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</si>
  <si>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</si>
  <si>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</si>
  <si>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</si>
  <si>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</si>
  <si>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</si>
  <si>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</si>
  <si>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</si>
  <si>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</si>
  <si>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</si>
  <si>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</si>
  <si>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</si>
  <si>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</si>
  <si>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</si>
  <si>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</si>
  <si>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</si>
  <si>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</si>
  <si>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</si>
  <si>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</si>
  <si>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</si>
  <si>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</si>
  <si>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</si>
  <si>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</si>
  <si>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</si>
  <si>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</si>
  <si>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</si>
  <si>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</si>
  <si>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</si>
  <si>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</si>
  <si>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</si>
  <si>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</si>
  <si>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</si>
  <si>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</si>
  <si>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</si>
  <si>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</si>
  <si>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</si>
  <si>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</si>
  <si>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</si>
  <si>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</si>
  <si>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</si>
  <si>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</si>
  <si>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</si>
  <si>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</si>
  <si>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</si>
  <si>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</si>
  <si>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</si>
  <si>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</si>
  <si>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</si>
  <si>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</si>
  <si>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</si>
  <si>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</si>
  <si>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</si>
  <si>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</si>
  <si>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</si>
  <si>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</si>
  <si>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</si>
  <si>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</si>
  <si>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</si>
  <si>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</si>
  <si>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</si>
  <si>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</si>
  <si>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</si>
  <si>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</si>
  <si>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</si>
  <si>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</si>
  <si>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</si>
  <si>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</si>
  <si>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</si>
  <si>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</si>
  <si>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</si>
  <si>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</si>
  <si>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</si>
  <si>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</si>
  <si>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</si>
  <si>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</si>
  <si>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</si>
  <si>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</si>
  <si>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</si>
  <si>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</si>
  <si>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</si>
  <si>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</si>
  <si>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</si>
  <si>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</si>
  <si>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</si>
  <si>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</si>
  <si>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</si>
  <si>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</si>
  <si>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</si>
  <si>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</si>
  <si>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</si>
  <si>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</si>
  <si>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</si>
  <si>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</si>
  <si>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</si>
  <si>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</si>
  <si>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</si>
  <si>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</si>
  <si>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</si>
  <si>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</si>
  <si>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</si>
  <si>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</si>
  <si>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</si>
  <si>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</si>
  <si>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</si>
  <si>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</si>
  <si>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</si>
  <si>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</si>
  <si>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</si>
  <si>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</si>
  <si>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</si>
  <si>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</si>
  <si>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</si>
  <si>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</si>
  <si>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</si>
  <si>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</si>
  <si>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</si>
  <si>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</si>
  <si>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</si>
  <si>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</si>
  <si>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</si>
  <si>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</si>
  <si>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</si>
  <si>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</si>
  <si>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</si>
  <si>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</si>
  <si>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</si>
  <si>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</si>
  <si>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</si>
  <si>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</si>
  <si>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</si>
  <si>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</si>
  <si>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</si>
  <si>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</si>
  <si>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</si>
  <si>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</si>
  <si>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</si>
  <si>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</si>
  <si>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</si>
  <si>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</si>
  <si>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</si>
  <si>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</si>
  <si>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</si>
  <si>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</si>
  <si>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</si>
  <si>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</si>
  <si>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</si>
  <si>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</si>
  <si>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</si>
  <si>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</si>
  <si>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</si>
  <si>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</si>
  <si>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</si>
  <si>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</si>
  <si>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</si>
  <si>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</si>
  <si>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</si>
  <si>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</si>
  <si>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</si>
  <si>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</si>
  <si>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</si>
  <si>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</si>
  <si>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</si>
  <si>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</si>
  <si>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</si>
  <si>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</si>
  <si>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</si>
  <si>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</si>
  <si>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</si>
  <si>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</si>
  <si>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</si>
  <si>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</si>
  <si>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</si>
  <si>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</si>
  <si>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</si>
  <si>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</si>
  <si>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</si>
  <si>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</si>
  <si>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</si>
  <si>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</si>
  <si>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</si>
  <si>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</si>
  <si>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</si>
  <si>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</si>
  <si>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</si>
  <si>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</si>
  <si>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</si>
  <si>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</si>
  <si>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</si>
  <si>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</si>
  <si>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</si>
  <si>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</si>
  <si>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</si>
  <si>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</si>
  <si>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</si>
  <si>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</si>
  <si>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</si>
  <si>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</si>
  <si>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</si>
  <si>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</si>
  <si>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</si>
  <si>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</si>
  <si>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</si>
  <si>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</si>
  <si>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</si>
  <si>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</si>
  <si>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</si>
  <si>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</si>
  <si>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</si>
  <si>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</si>
  <si>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</si>
  <si>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</si>
  <si>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</si>
  <si>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</si>
  <si>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</si>
  <si>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</si>
  <si>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</si>
  <si>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</si>
  <si>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</si>
  <si>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</si>
  <si>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</si>
  <si>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</si>
  <si>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</si>
  <si>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</si>
  <si>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</si>
  <si>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</si>
  <si>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</si>
  <si>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</si>
  <si>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</si>
  <si>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</si>
  <si>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</si>
  <si>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</si>
  <si>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</si>
  <si>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</si>
  <si>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</si>
  <si>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</si>
  <si>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</si>
  <si>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</si>
  <si>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</si>
  <si>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</si>
  <si>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</si>
  <si>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</si>
  <si>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</si>
  <si>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</si>
  <si>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</si>
  <si>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</si>
  <si>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</si>
  <si>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</si>
  <si>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</si>
  <si>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</si>
  <si>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</si>
  <si>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</si>
  <si>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</si>
  <si>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</si>
  <si>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</si>
  <si>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</si>
  <si>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</si>
  <si>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</si>
  <si>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</si>
  <si>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</si>
  <si>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</si>
  <si>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</si>
  <si>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</si>
  <si>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</si>
  <si>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</si>
  <si>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</si>
  <si>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</si>
  <si>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</si>
  <si>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</si>
  <si>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</si>
  <si>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</si>
  <si>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</si>
  <si>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</si>
  <si>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</si>
  <si>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</si>
  <si>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</si>
  <si>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</si>
  <si>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</si>
  <si>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</si>
  <si>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</si>
  <si>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</si>
  <si>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</si>
  <si>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</si>
  <si>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</si>
  <si>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</si>
  <si>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</si>
  <si>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</si>
  <si>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</si>
  <si>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</si>
  <si>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</si>
  <si>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</si>
  <si>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</si>
  <si>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</si>
  <si>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</si>
  <si>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</si>
  <si>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</si>
  <si>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</si>
  <si>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</si>
  <si>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</si>
  <si>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</si>
  <si>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</si>
  <si>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</si>
  <si>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</si>
  <si>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</si>
  <si>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</si>
  <si>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</si>
  <si>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</si>
  <si>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</si>
  <si>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</si>
  <si>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</si>
  <si>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</si>
  <si>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</si>
  <si>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</si>
  <si>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</si>
  <si>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</si>
  <si>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</si>
  <si>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</si>
  <si>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</si>
  <si>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</si>
  <si>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</si>
  <si>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</si>
  <si>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</si>
  <si>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</si>
  <si>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</si>
  <si>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</si>
  <si>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</si>
  <si>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</si>
  <si>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</si>
  <si>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</si>
  <si>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</si>
  <si>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</si>
  <si>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</si>
  <si>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</si>
  <si>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</si>
  <si>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</si>
  <si>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</si>
  <si>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</si>
  <si>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</si>
  <si>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</si>
  <si>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</si>
  <si>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</si>
  <si>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</si>
  <si>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</si>
  <si>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</si>
  <si>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</si>
  <si>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</si>
  <si>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</si>
  <si>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</si>
  <si>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</si>
  <si>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</si>
  <si>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</si>
  <si>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</si>
  <si>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</si>
  <si>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</si>
  <si>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</si>
  <si>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</si>
  <si>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</si>
  <si>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</si>
  <si>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</si>
  <si>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</si>
  <si>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</si>
  <si>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</si>
  <si>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</si>
  <si>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</si>
  <si>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</si>
  <si>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</si>
  <si>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</si>
  <si>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</si>
  <si>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</si>
  <si>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</si>
  <si>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</si>
  <si>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</si>
  <si>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</si>
  <si>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</si>
  <si>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</si>
  <si>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</si>
  <si>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</si>
  <si>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</si>
  <si>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</si>
  <si>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</si>
  <si>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</si>
  <si>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</si>
  <si>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</si>
  <si>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</si>
  <si>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</si>
  <si>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</si>
  <si>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</si>
  <si>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</si>
  <si>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</si>
  <si>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</si>
  <si>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</si>
  <si>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</si>
  <si>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</si>
  <si>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</si>
  <si>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</si>
  <si>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</si>
  <si>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</si>
  <si>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</si>
  <si>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</si>
  <si>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</si>
  <si>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</si>
  <si>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</si>
  <si>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</si>
  <si>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</si>
  <si>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</si>
  <si>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</si>
  <si>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</si>
  <si>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</si>
  <si>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</si>
  <si>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</si>
  <si>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</si>
  <si>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</si>
  <si>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</si>
  <si>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</si>
  <si>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</si>
  <si>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</si>
  <si>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</si>
  <si>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</si>
  <si>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</si>
  <si>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</si>
  <si>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</si>
  <si>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</si>
  <si>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</si>
  <si>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</si>
  <si>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</si>
  <si>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</si>
  <si>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</si>
  <si>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</si>
  <si>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</si>
  <si>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</si>
  <si>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</si>
  <si>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</si>
  <si>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</si>
  <si>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</si>
  <si>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</si>
  <si>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</si>
  <si>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</si>
  <si>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</si>
  <si>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</si>
  <si>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</si>
  <si>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</si>
  <si>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</si>
  <si>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</si>
  <si>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</si>
  <si>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</si>
  <si>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</si>
  <si>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</si>
  <si>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</si>
  <si>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</si>
  <si>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</si>
  <si>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</si>
  <si>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</si>
  <si>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</si>
  <si>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</si>
  <si>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</si>
  <si>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</si>
  <si>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</si>
  <si>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</si>
  <si>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</si>
  <si>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</si>
  <si>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</si>
  <si>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</si>
  <si>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</si>
  <si>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</si>
  <si>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</si>
  <si>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</si>
  <si>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</si>
  <si>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</si>
  <si>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</si>
  <si>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</si>
  <si>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</si>
  <si>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</si>
  <si>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</si>
  <si>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</si>
  <si>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</si>
  <si>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</si>
  <si>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</si>
  <si>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</si>
  <si>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</si>
  <si>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</si>
  <si>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</si>
  <si>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</si>
  <si>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</si>
  <si>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</si>
  <si>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</si>
  <si>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</si>
  <si>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</si>
  <si>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</si>
  <si>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</si>
  <si>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</si>
  <si>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</si>
  <si>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</si>
  <si>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</si>
  <si>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</si>
  <si>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</si>
  <si>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</si>
  <si>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</si>
  <si>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</si>
  <si>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</si>
  <si>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</si>
  <si>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</si>
  <si>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</si>
  <si>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</si>
  <si>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</si>
  <si>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</si>
  <si>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</si>
  <si>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</si>
  <si>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</si>
  <si>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</si>
  <si>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</si>
  <si>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</si>
  <si>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</si>
  <si>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</si>
  <si>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</si>
  <si>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</si>
  <si>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</si>
  <si>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</si>
  <si>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</si>
  <si>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</si>
  <si>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</si>
  <si>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</si>
  <si>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</si>
  <si>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</si>
  <si>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</si>
  <si>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</si>
  <si>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</si>
  <si>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</si>
  <si>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</si>
  <si>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</si>
  <si>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</si>
  <si>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</si>
  <si>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</si>
  <si>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</si>
  <si>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</si>
  <si>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</si>
  <si>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</si>
  <si>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</si>
  <si>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</si>
  <si>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</si>
  <si>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</si>
  <si>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</si>
  <si>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</si>
  <si>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</si>
  <si>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</si>
  <si>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</si>
  <si>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</si>
  <si>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</si>
  <si>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</si>
  <si>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</si>
  <si>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</si>
  <si>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</si>
  <si>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</si>
  <si>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</si>
  <si>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</si>
  <si>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</si>
  <si>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</si>
  <si>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</si>
  <si>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</si>
  <si>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</si>
  <si>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</si>
  <si>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</si>
  <si>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</si>
  <si>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</si>
  <si>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</si>
  <si>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</si>
  <si>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</si>
  <si>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</si>
  <si>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</si>
  <si>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</si>
  <si>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</si>
  <si>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</si>
  <si>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</si>
  <si>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</si>
  <si>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</si>
  <si>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</si>
  <si>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</si>
  <si>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</si>
  <si>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</si>
  <si>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</si>
  <si>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</si>
  <si>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</si>
  <si>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</si>
  <si>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</si>
  <si>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</si>
  <si>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</si>
  <si>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</si>
  <si>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</si>
  <si>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</si>
  <si>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</si>
  <si>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</si>
  <si>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</si>
  <si>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</si>
  <si>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</si>
  <si>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</si>
  <si>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</si>
  <si>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</si>
  <si>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</si>
  <si>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</si>
  <si>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</si>
  <si>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</si>
  <si>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</si>
  <si>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</si>
  <si>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</si>
  <si>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</si>
  <si>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</si>
  <si>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</si>
  <si>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</si>
  <si>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</si>
  <si>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</si>
  <si>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</si>
  <si>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</si>
  <si>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</si>
  <si>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</si>
  <si>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</si>
  <si>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</si>
  <si>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</si>
  <si>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</si>
  <si>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</si>
  <si>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</si>
  <si>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</si>
  <si>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</si>
  <si>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</si>
  <si>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</si>
  <si>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</si>
  <si>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</si>
  <si>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</si>
  <si>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</si>
  <si>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</si>
  <si>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</si>
  <si>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</si>
  <si>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</si>
  <si>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</si>
  <si>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</si>
  <si>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</si>
  <si>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</si>
  <si>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</si>
  <si>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</si>
  <si>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</si>
  <si>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</si>
  <si>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</si>
  <si>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</si>
  <si>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</si>
  <si>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</si>
  <si>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</si>
  <si>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</si>
  <si>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</si>
  <si>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</si>
  <si>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</si>
  <si>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</si>
  <si>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</si>
  <si>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</si>
  <si>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</si>
  <si>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</si>
  <si>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</si>
  <si>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</si>
  <si>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</si>
  <si>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</si>
  <si>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</si>
  <si>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</si>
  <si>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</si>
  <si>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</si>
  <si>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</si>
  <si>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</si>
  <si>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</si>
  <si>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</si>
  <si>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</si>
  <si>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</si>
  <si>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</si>
  <si>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</si>
  <si>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</si>
  <si>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</si>
  <si>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</si>
  <si>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</si>
  <si>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</si>
  <si>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</si>
  <si>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</si>
  <si>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</si>
  <si>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</si>
  <si>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</si>
  <si>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</si>
  <si>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</si>
  <si>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</si>
  <si>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</si>
  <si>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</si>
  <si>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</si>
  <si>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</si>
  <si>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</si>
  <si>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</si>
  <si>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</si>
  <si>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</si>
  <si>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</si>
  <si>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</si>
  <si>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</si>
  <si>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</si>
  <si>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</si>
  <si>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</si>
  <si>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</si>
  <si>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</si>
  <si>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</si>
  <si>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</si>
  <si>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</si>
  <si>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</si>
  <si>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</si>
  <si>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</si>
  <si>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</si>
  <si>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</si>
  <si>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</si>
  <si>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</si>
  <si>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</si>
  <si>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</si>
  <si>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</si>
  <si>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</si>
  <si>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</si>
  <si>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</si>
  <si>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</si>
  <si>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</si>
  <si>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</si>
  <si>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</si>
  <si>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</si>
  <si>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</si>
  <si>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</si>
  <si>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</si>
  <si>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</si>
  <si>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</si>
  <si>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</si>
  <si>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</si>
  <si>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</si>
  <si>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</si>
  <si>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</si>
  <si>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</si>
  <si>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</si>
  <si>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</si>
  <si>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</si>
  <si>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</si>
  <si>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</si>
  <si>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</si>
  <si>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</si>
  <si>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</si>
  <si>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</si>
  <si>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</si>
  <si>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</si>
  <si>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</si>
  <si>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</si>
  <si>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</si>
  <si>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</si>
  <si>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</si>
  <si>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</si>
  <si>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</si>
  <si>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</si>
  <si>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</si>
  <si>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</si>
  <si>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</si>
  <si>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</si>
  <si>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</si>
  <si>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</si>
  <si>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</si>
  <si>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</si>
  <si>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</si>
  <si>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</si>
  <si>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</si>
  <si>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</si>
  <si>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</si>
  <si>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</si>
  <si>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</si>
  <si>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</si>
  <si>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</si>
  <si>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</si>
  <si>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</si>
  <si>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</si>
  <si>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</si>
  <si>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</si>
  <si>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</si>
  <si>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</si>
  <si>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</si>
  <si>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</si>
  <si>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</si>
  <si>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</si>
  <si>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</si>
  <si>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</si>
  <si>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</si>
  <si>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</si>
  <si>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</si>
  <si>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</si>
  <si>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</si>
  <si>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</si>
  <si>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</si>
  <si>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</si>
  <si>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</si>
  <si>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</si>
  <si>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</si>
  <si>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</si>
  <si>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</si>
  <si>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</si>
  <si>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</si>
  <si>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</si>
  <si>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</si>
  <si>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</si>
  <si>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</si>
  <si>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</si>
  <si>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</si>
  <si>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</si>
  <si>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</si>
  <si>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</si>
  <si>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</si>
  <si>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</si>
  <si>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</si>
  <si>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</si>
  <si>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</si>
  <si>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</si>
  <si>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</si>
  <si>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</si>
  <si>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</si>
  <si>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</si>
  <si>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</si>
  <si>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</si>
  <si>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</si>
  <si>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</si>
  <si>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</si>
  <si>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</si>
  <si>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</si>
  <si>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</si>
  <si>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</si>
  <si>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</si>
  <si>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</si>
  <si>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</si>
  <si>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</si>
  <si>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</si>
  <si>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</si>
  <si>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</si>
  <si>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</si>
  <si>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</si>
  <si>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</si>
  <si>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</si>
  <si>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</si>
  <si>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</si>
  <si>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</si>
  <si>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</si>
  <si>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</si>
  <si>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</si>
  <si>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</si>
  <si>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</si>
  <si>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</si>
  <si>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</si>
  <si>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</si>
  <si>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</si>
  <si>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</si>
  <si>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</si>
  <si>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</si>
  <si>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</si>
  <si>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</si>
  <si>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</si>
  <si>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</si>
  <si>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</si>
  <si>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</si>
  <si>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</si>
  <si>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</si>
  <si>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</si>
  <si>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</si>
  <si>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</si>
  <si>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</si>
  <si>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</si>
  <si>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</si>
  <si>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</si>
  <si>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</si>
  <si>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</si>
  <si>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</si>
  <si>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</si>
  <si>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</si>
  <si>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</si>
  <si>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</si>
  <si>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</si>
  <si>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</si>
  <si>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</si>
  <si>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</si>
  <si>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</si>
  <si>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</si>
  <si>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</si>
  <si>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</si>
  <si>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</si>
  <si>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</si>
  <si>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</si>
  <si>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</si>
  <si>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</si>
  <si>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</si>
  <si>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</si>
  <si>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</si>
  <si>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</si>
  <si>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</si>
  <si>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</si>
  <si>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</si>
  <si>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</si>
  <si>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</si>
  <si>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</si>
  <si>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</si>
  <si>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</si>
  <si>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</si>
  <si>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</si>
  <si>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</si>
  <si>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</si>
  <si>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</si>
  <si>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</si>
  <si>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</si>
  <si>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</si>
  <si>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</si>
  <si>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</si>
  <si>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</si>
  <si>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</si>
  <si>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</si>
  <si>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</si>
  <si>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</si>
  <si>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</si>
  <si>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</si>
  <si>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</si>
  <si>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</si>
  <si>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</si>
  <si>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</si>
  <si>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</si>
  <si>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</si>
  <si>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</si>
  <si>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</si>
  <si>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</si>
  <si>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</si>
  <si>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</si>
  <si>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</si>
  <si>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</si>
  <si>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</si>
  <si>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</si>
  <si>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</si>
  <si>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</si>
  <si>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</si>
  <si>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</si>
  <si>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</si>
  <si>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</si>
  <si>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</si>
  <si>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</si>
  <si>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</si>
  <si>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</si>
  <si>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</si>
  <si>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</si>
  <si>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</si>
  <si>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</si>
  <si>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</si>
  <si>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</si>
  <si>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</si>
  <si>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</si>
  <si>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</si>
  <si>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</si>
  <si>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</si>
  <si>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</si>
  <si>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</si>
  <si>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</si>
  <si>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</si>
  <si>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</si>
  <si>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</si>
  <si>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</si>
  <si>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</si>
  <si>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</si>
  <si>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</si>
  <si>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</si>
  <si>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</si>
  <si>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</si>
  <si>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</si>
  <si>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</si>
  <si>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</si>
  <si>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</si>
  <si>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</si>
  <si>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</si>
  <si>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</si>
  <si>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</si>
  <si>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</si>
  <si>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</si>
  <si>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</si>
  <si>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</si>
  <si>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</si>
  <si>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</si>
  <si>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</si>
  <si>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</si>
  <si>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</si>
  <si>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</si>
  <si>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</si>
  <si>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</si>
  <si>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</si>
  <si>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</si>
  <si>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</si>
  <si>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</si>
  <si>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</si>
  <si>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</si>
  <si>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</si>
  <si>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</si>
  <si>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</si>
  <si>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</si>
  <si>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</si>
  <si>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</si>
  <si>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</si>
  <si>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</si>
  <si>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</si>
  <si>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</si>
  <si>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</si>
  <si>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</si>
  <si>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</si>
  <si>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</si>
  <si>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</si>
  <si>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</si>
  <si>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</si>
  <si>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</si>
  <si>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</si>
  <si>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</si>
  <si>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</si>
  <si>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</si>
  <si>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</si>
  <si>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</si>
  <si>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</si>
  <si>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</si>
  <si>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</si>
  <si>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</si>
  <si>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</si>
  <si>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</si>
  <si>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</si>
  <si>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</si>
  <si>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</si>
  <si>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</si>
  <si>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</si>
  <si>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</si>
  <si>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</si>
  <si>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</si>
  <si>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</si>
  <si>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</si>
  <si>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</si>
  <si>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</si>
  <si>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</si>
  <si>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</si>
  <si>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</si>
  <si>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</si>
  <si>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</si>
  <si>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</si>
  <si>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</si>
  <si>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</si>
  <si>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</si>
  <si>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</si>
  <si>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</si>
  <si>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</si>
  <si>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</si>
  <si>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</si>
  <si>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</si>
  <si>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</si>
  <si>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</si>
  <si>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</si>
  <si>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</si>
  <si>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</si>
  <si>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</si>
  <si>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</si>
  <si>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</si>
  <si>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</si>
  <si>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</si>
  <si>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</si>
  <si>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</si>
  <si>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</si>
  <si>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</si>
  <si>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</si>
  <si>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</si>
  <si>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</si>
  <si>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</si>
  <si>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</si>
  <si>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</si>
  <si>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</si>
  <si>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</si>
  <si>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</si>
  <si>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</si>
  <si>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</si>
  <si>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</si>
  <si>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</si>
  <si>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</si>
  <si>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</si>
  <si>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</si>
  <si>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</si>
  <si>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</si>
  <si>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</si>
  <si>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</si>
  <si>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</si>
  <si>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</si>
  <si>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</si>
  <si>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</si>
  <si>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</si>
  <si>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</si>
  <si>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</si>
  <si>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</si>
  <si>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</si>
  <si>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</si>
  <si>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</si>
  <si>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</si>
  <si>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</si>
  <si>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</si>
  <si>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</si>
  <si>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</si>
  <si>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</si>
  <si>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</si>
  <si>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</si>
  <si>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</si>
  <si>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</si>
  <si>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</si>
  <si>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</si>
  <si>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</si>
  <si>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</si>
  <si>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</si>
  <si>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</si>
  <si>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</si>
  <si>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</si>
  <si>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</si>
  <si>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</si>
  <si>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</si>
  <si>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</si>
  <si>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</si>
  <si>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</si>
  <si>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</si>
  <si>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</si>
  <si>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</si>
  <si>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</si>
  <si>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</si>
  <si>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</si>
  <si>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</si>
  <si>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</si>
  <si>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</si>
  <si>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</si>
  <si>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</si>
  <si>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</si>
  <si>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</si>
  <si>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</si>
  <si>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</si>
  <si>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</si>
  <si>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</si>
  <si>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</si>
  <si>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</si>
  <si>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</si>
  <si>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</si>
  <si>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</si>
  <si>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</si>
  <si>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</si>
  <si>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</si>
  <si>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</si>
  <si>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</si>
  <si>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</si>
  <si>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</si>
  <si>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</si>
  <si>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</si>
  <si>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</si>
  <si>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</si>
  <si>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</si>
  <si>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</si>
  <si>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</si>
  <si>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</si>
  <si>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</si>
  <si>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</si>
  <si>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</si>
  <si>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</si>
  <si>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</si>
  <si>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</si>
  <si>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</si>
  <si>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</si>
  <si>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</si>
  <si>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</si>
  <si>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</si>
  <si>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</si>
  <si>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</si>
  <si>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</si>
  <si>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</si>
  <si>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</si>
  <si>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</si>
  <si>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</si>
  <si>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</si>
  <si>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</si>
  <si>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</si>
  <si>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</si>
  <si>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</si>
  <si>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</si>
  <si>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</si>
  <si>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</si>
  <si>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</si>
  <si>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</si>
  <si>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</si>
  <si>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</si>
  <si>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</si>
  <si>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</si>
  <si>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</si>
  <si>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</si>
  <si>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</si>
  <si>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</si>
  <si>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</si>
  <si>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</si>
  <si>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</si>
  <si>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</si>
  <si>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</si>
  <si>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</si>
  <si>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</si>
  <si>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</si>
  <si>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</si>
  <si>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</si>
  <si>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</si>
  <si>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</si>
  <si>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</si>
  <si>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</si>
  <si>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</si>
  <si>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</si>
  <si>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</si>
  <si>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</si>
  <si>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</si>
  <si>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</si>
  <si>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</si>
  <si>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</si>
  <si>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</si>
  <si>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</si>
  <si>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</si>
  <si>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</si>
  <si>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</si>
  <si>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</si>
  <si>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</si>
  <si>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</si>
  <si>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</si>
  <si>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</si>
  <si>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</si>
  <si>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</si>
  <si>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</si>
  <si>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</si>
  <si>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</si>
  <si>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</si>
  <si>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</si>
  <si>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</si>
  <si>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</si>
  <si>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</si>
  <si>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</si>
  <si>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</si>
  <si>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</si>
  <si>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</si>
  <si>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</si>
  <si>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</si>
  <si>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</si>
  <si>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</si>
  <si>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</si>
  <si>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</si>
  <si>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</si>
  <si>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</si>
  <si>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</si>
  <si>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</si>
  <si>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</si>
  <si>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</si>
  <si>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</si>
  <si>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</si>
  <si>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</si>
  <si>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</si>
  <si>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</si>
  <si>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</si>
  <si>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</si>
  <si>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</si>
  <si>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</si>
  <si>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</si>
  <si>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</si>
  <si>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</si>
  <si>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</si>
  <si>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</si>
  <si>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</si>
  <si>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</si>
  <si>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</si>
  <si>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</si>
  <si>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</si>
  <si>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</si>
  <si>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</si>
  <si>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</si>
  <si>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</si>
  <si>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</si>
  <si>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</si>
  <si>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</si>
  <si>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</si>
  <si>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</si>
  <si>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</si>
  <si>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</si>
  <si>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</si>
  <si>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</si>
  <si>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</si>
  <si>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</si>
  <si>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</si>
  <si>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</si>
  <si>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</si>
  <si>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</si>
  <si>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</si>
  <si>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</si>
  <si>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</si>
  <si>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</si>
  <si>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</si>
  <si>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</si>
  <si>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</si>
  <si>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</si>
  <si>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</si>
  <si>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</si>
  <si>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</si>
  <si>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</si>
  <si>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</si>
  <si>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</si>
  <si>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</si>
  <si>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</si>
  <si>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</si>
  <si>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</si>
  <si>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</si>
  <si>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</si>
  <si>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</si>
  <si>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</si>
  <si>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</si>
  <si>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</si>
  <si>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</si>
  <si>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</si>
  <si>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</si>
  <si>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</si>
  <si>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</si>
  <si>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</si>
  <si>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</si>
  <si>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</si>
  <si>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</si>
  <si>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</si>
  <si>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</si>
  <si>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</si>
  <si>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</si>
  <si>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</si>
  <si>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</si>
  <si>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</si>
  <si>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</si>
  <si>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</si>
  <si>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</si>
  <si>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</si>
  <si>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</si>
  <si>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</si>
  <si>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</si>
  <si>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</si>
  <si>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</si>
  <si>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</si>
  <si>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</si>
  <si>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</si>
  <si>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</si>
  <si>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</si>
  <si>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</si>
  <si>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</si>
  <si>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</si>
  <si>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</si>
  <si>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</si>
  <si>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</si>
  <si>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</si>
  <si>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</si>
  <si>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</si>
  <si>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</si>
  <si>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</si>
  <si>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</si>
  <si>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</si>
  <si>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</si>
  <si>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</si>
  <si>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</si>
  <si>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</si>
  <si>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</si>
  <si>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</si>
  <si>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</si>
  <si>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</si>
  <si>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</si>
  <si>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</si>
  <si>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</si>
  <si>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</si>
  <si>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</si>
  <si>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</si>
  <si>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</si>
  <si>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</si>
  <si>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</si>
  <si>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</si>
  <si>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</si>
  <si>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</si>
  <si>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</si>
  <si>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</si>
  <si>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</si>
  <si>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</si>
  <si>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</si>
  <si>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</si>
  <si>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</si>
  <si>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</si>
  <si>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</si>
  <si>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</si>
  <si>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</si>
  <si>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</si>
  <si>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</si>
  <si>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</si>
  <si>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</si>
  <si>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</si>
  <si>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</si>
  <si>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</si>
  <si>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</si>
  <si>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</si>
  <si>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</si>
  <si>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</si>
  <si>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</si>
  <si>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</si>
  <si>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</si>
  <si>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</si>
  <si>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</si>
  <si>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</si>
  <si>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</si>
  <si>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</si>
  <si>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</si>
  <si>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</si>
  <si>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</si>
  <si>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</si>
  <si>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</si>
  <si>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</si>
  <si>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</si>
  <si>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</si>
  <si>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</si>
  <si>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</si>
  <si>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</si>
  <si>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</si>
  <si>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</si>
  <si>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</si>
  <si>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</si>
  <si>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</si>
  <si>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</si>
  <si>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</si>
  <si>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</si>
  <si>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</si>
  <si>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</si>
  <si>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</si>
  <si>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</si>
  <si>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</si>
  <si>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</si>
  <si>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</si>
  <si>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</si>
  <si>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</si>
  <si>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</si>
  <si>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</si>
  <si>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</si>
  <si>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</si>
  <si>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</si>
  <si>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</si>
  <si>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</si>
  <si>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</si>
  <si>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</si>
  <si>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</si>
  <si>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</si>
  <si>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</si>
  <si>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</si>
  <si>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</si>
  <si>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</si>
  <si>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</si>
  <si>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</si>
  <si>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</si>
  <si>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</si>
  <si>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</si>
  <si>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</si>
  <si>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</si>
  <si>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</si>
  <si>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</si>
  <si>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</si>
  <si>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</si>
  <si>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</si>
  <si>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</si>
  <si>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</si>
  <si>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</si>
  <si>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</si>
  <si>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</si>
  <si>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</si>
  <si>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</si>
  <si>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</si>
  <si>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</si>
  <si>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</si>
  <si>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</si>
  <si>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</si>
  <si>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</si>
  <si>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</si>
  <si>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</si>
  <si>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</si>
  <si>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</si>
  <si>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</si>
  <si>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</si>
  <si>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</si>
  <si>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</si>
  <si>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</si>
  <si>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</si>
  <si>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</si>
  <si>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</si>
  <si>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</si>
  <si>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</si>
  <si>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</si>
  <si>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</si>
  <si>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</si>
  <si>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</si>
  <si>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</si>
  <si>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</si>
  <si>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</si>
  <si>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</si>
  <si>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</si>
  <si>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</si>
  <si>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</si>
  <si>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</si>
  <si>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</si>
  <si>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</si>
  <si>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</si>
  <si>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</si>
  <si>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</si>
  <si>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</si>
  <si>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</si>
  <si>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</si>
  <si>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</si>
  <si>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</si>
  <si>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</si>
  <si>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</si>
  <si>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</si>
  <si>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</si>
  <si>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</si>
  <si>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</si>
  <si>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</si>
  <si>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</si>
  <si>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</si>
  <si>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</si>
  <si>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</si>
  <si>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</si>
  <si>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</si>
  <si>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</si>
  <si>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</si>
  <si>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</si>
  <si>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</si>
  <si>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</si>
  <si>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</si>
  <si>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</si>
  <si>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</si>
  <si>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</si>
  <si>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</si>
  <si>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</si>
  <si>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</si>
  <si>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</si>
  <si>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</si>
  <si>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</si>
  <si>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</si>
  <si>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</si>
  <si>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</si>
  <si>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</si>
  <si>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</si>
  <si>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</si>
  <si>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</si>
  <si>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</si>
  <si>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</si>
  <si>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</si>
  <si>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</si>
  <si>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</si>
  <si>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</si>
  <si>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</si>
  <si>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</si>
  <si>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</si>
  <si>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</si>
  <si>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</si>
  <si>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</si>
  <si>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</si>
  <si>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</si>
  <si>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</si>
  <si>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</si>
  <si>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</si>
  <si>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</si>
  <si>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</si>
  <si>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</si>
  <si>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</si>
  <si>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</si>
  <si>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</si>
  <si>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</si>
  <si>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</si>
  <si>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</si>
  <si>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</si>
  <si>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</si>
  <si>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</si>
  <si>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</si>
  <si>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</si>
  <si>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</si>
  <si>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</si>
  <si>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</si>
  <si>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</si>
  <si>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</si>
  <si>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</si>
  <si>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</si>
  <si>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</si>
  <si>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</si>
  <si>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</si>
  <si>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</si>
  <si>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</si>
  <si>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</si>
  <si>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</si>
  <si>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</si>
  <si>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</si>
  <si>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</si>
  <si>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</si>
  <si>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</si>
  <si>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</si>
  <si>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</si>
  <si>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</si>
  <si>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</si>
  <si>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</si>
  <si>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</si>
  <si>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</si>
  <si>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</si>
  <si>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</si>
  <si>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</si>
  <si>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</si>
  <si>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</si>
  <si>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</si>
  <si>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</si>
  <si>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</si>
  <si>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</si>
  <si>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</si>
  <si>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</si>
  <si>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</si>
  <si>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</si>
  <si>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</si>
  <si>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</si>
  <si>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</si>
  <si>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</si>
  <si>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</si>
  <si>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</si>
  <si>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</si>
  <si>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</si>
  <si>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</si>
  <si>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</si>
  <si>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</si>
  <si>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</si>
  <si>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</si>
  <si>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</si>
  <si>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</si>
  <si>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</si>
  <si>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</si>
  <si>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</si>
  <si>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</si>
  <si>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</si>
  <si>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</si>
  <si>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</si>
  <si>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</si>
  <si>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</si>
  <si>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</si>
  <si>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</si>
  <si>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</si>
  <si>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</si>
  <si>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</si>
  <si>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</si>
  <si>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</si>
  <si>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</si>
  <si>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</si>
  <si>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</si>
  <si>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</si>
  <si>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</si>
  <si>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</si>
  <si>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</si>
  <si>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</si>
  <si>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</si>
  <si>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</si>
  <si>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</si>
  <si>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</si>
  <si>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</si>
  <si>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</si>
  <si>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</si>
  <si>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</si>
  <si>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</si>
  <si>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</si>
  <si>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</si>
  <si>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</si>
  <si>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</si>
  <si>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</si>
  <si>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</si>
  <si>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</si>
  <si>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</si>
  <si>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</si>
  <si>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</si>
  <si>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</si>
  <si>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</si>
  <si>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</si>
  <si>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</si>
  <si>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</si>
  <si>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</si>
  <si>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</si>
  <si>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</si>
  <si>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</si>
  <si>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</si>
  <si>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</si>
  <si>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</si>
  <si>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</si>
  <si>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</si>
  <si>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</si>
  <si>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VOLP A LE PLAN</t>
  </si>
  <si>
    <t>LE VOLP</t>
  </si>
  <si>
    <t>05176850</t>
  </si>
  <si>
    <t>18310006400033</t>
  </si>
  <si>
    <t>Agence de l'Eau Adour-Garonne</t>
  </si>
  <si>
    <t>34255833500077</t>
  </si>
  <si>
    <t>AQUASCOP BIOLOGIE site de Monptellier</t>
  </si>
  <si>
    <t>IBMR-22-M178</t>
  </si>
  <si>
    <t>GEOFFROY SEVENO, JULIEN SALANON</t>
  </si>
  <si>
    <t>IBMR standard</t>
  </si>
  <si>
    <t>DROITE</t>
  </si>
  <si>
    <t>ETIAGE SEVERE</t>
  </si>
  <si>
    <t>ENSOLEILLE</t>
  </si>
  <si>
    <t>FAIBLE</t>
  </si>
  <si>
    <t>OUI</t>
  </si>
  <si>
    <t>très abondant</t>
  </si>
  <si>
    <t>Cf.</t>
  </si>
  <si>
    <t>NEWCOD</t>
  </si>
  <si>
    <t>Gloeocystis</t>
  </si>
  <si>
    <t>niveau d'eau environ 25cm &lt; 2021 - de nombreux taxons ne sont pas immergés. Décalage de la station d'environ 20m vers l'aval/2021 pour privilégier la zone éclairée et être plus représentatif du cours d'eau. Bras secondaire à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</si>
</sst>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9">
      <selection activeCell="G92" sqref="G9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546830</v>
      </c>
      <c r="G10" s="98"/>
      <c r="H10" s="99"/>
    </row>
    <row r="11" spans="1:8" ht="15">
      <c r="A11" s="10" t="s">
        <v>2277</v>
      </c>
      <c r="B11" s="47">
        <v>44755</v>
      </c>
      <c r="D11" s="10" t="s">
        <v>2280</v>
      </c>
      <c r="E11" s="52">
        <v>6231923</v>
      </c>
      <c r="G11" s="98"/>
      <c r="H11" s="99"/>
    </row>
    <row r="12" spans="1:8" ht="15">
      <c r="A12" s="10" t="s">
        <v>2283</v>
      </c>
      <c r="B12" s="52" t="s">
        <v>5294</v>
      </c>
      <c r="D12" s="10" t="s">
        <v>2281</v>
      </c>
      <c r="E12" s="52">
        <v>546901</v>
      </c>
      <c r="G12" s="100"/>
      <c r="H12" s="101"/>
    </row>
    <row r="13" spans="1:5" ht="17.25" customHeight="1" thickBot="1">
      <c r="A13" s="2"/>
      <c r="B13" s="55"/>
      <c r="D13" s="10" t="s">
        <v>2282</v>
      </c>
      <c r="E13" s="52">
        <v>6231954</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546830</v>
      </c>
    </row>
    <row r="18" spans="1:3" ht="15">
      <c r="A18" s="112"/>
      <c r="B18" s="49" t="s">
        <v>2267</v>
      </c>
      <c r="C18" s="61">
        <f>E11</f>
        <v>6231923</v>
      </c>
    </row>
    <row r="19" spans="1:2" ht="15">
      <c r="A19" s="3" t="s">
        <v>2063</v>
      </c>
      <c r="B19" s="29">
        <v>261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25</v>
      </c>
      <c r="D35" s="28" t="s">
        <v>2284</v>
      </c>
      <c r="E35" s="32">
        <v>75</v>
      </c>
    </row>
    <row r="36" spans="1:5" s="7" customFormat="1" ht="15" customHeight="1">
      <c r="A36" s="5" t="s">
        <v>2113</v>
      </c>
      <c r="B36" s="30">
        <v>45</v>
      </c>
      <c r="C36" s="6"/>
      <c r="D36" s="8" t="s">
        <v>2112</v>
      </c>
      <c r="E36" s="30">
        <v>72</v>
      </c>
    </row>
    <row r="37" spans="1:5" s="7" customFormat="1" ht="15" customHeight="1">
      <c r="A37" s="5" t="s">
        <v>2111</v>
      </c>
      <c r="B37" s="30">
        <v>4.3</v>
      </c>
      <c r="C37" s="6"/>
      <c r="D37" s="8" t="s">
        <v>2110</v>
      </c>
      <c r="E37" s="30">
        <v>8.4</v>
      </c>
    </row>
    <row r="38" spans="1:5" s="7" customFormat="1" ht="15" customHeight="1">
      <c r="A38" s="5" t="s">
        <v>2115</v>
      </c>
      <c r="B38" s="30">
        <v>10</v>
      </c>
      <c r="C38" s="6"/>
      <c r="D38" s="8" t="s">
        <v>2115</v>
      </c>
      <c r="E38" s="30">
        <v>3.5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3</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v>3</v>
      </c>
      <c r="C82" s="6"/>
      <c r="D82" s="10" t="s">
        <v>2076</v>
      </c>
      <c r="E82" s="9">
        <v>2</v>
      </c>
    </row>
    <row r="83" spans="1:5" s="15" customFormat="1" ht="15">
      <c r="A83" s="3" t="s">
        <v>2075</v>
      </c>
      <c r="B83" s="9">
        <v>5</v>
      </c>
      <c r="C83" s="6"/>
      <c r="D83" s="10" t="s">
        <v>2075</v>
      </c>
      <c r="E83" s="9">
        <v>4</v>
      </c>
    </row>
    <row r="84" spans="1:5" s="15" customFormat="1" ht="15">
      <c r="A84" s="3" t="s">
        <v>2074</v>
      </c>
      <c r="B84" s="9"/>
      <c r="C84" s="6"/>
      <c r="D84" s="10" t="s">
        <v>2074</v>
      </c>
      <c r="E84" s="9">
        <v>4</v>
      </c>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5306</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4.12</v>
      </c>
      <c r="E97" s="89">
        <v>0.5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0.06</v>
      </c>
      <c r="E98" s="89">
        <v>0.01</v>
      </c>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0.01</v>
      </c>
      <c r="E99" s="89">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2.94</v>
      </c>
      <c r="E100" s="89">
        <v>0.02</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c r="E101" s="89">
        <v>0.01</v>
      </c>
      <c r="F101" s="35" t="s">
        <v>2290</v>
      </c>
      <c r="G101" s="79"/>
      <c r="H101" s="80"/>
    </row>
    <row r="102" spans="1:8" ht="15">
      <c r="A102" s="33" t="s">
        <v>5304</v>
      </c>
      <c r="B102" s="20" t="str">
        <f>IF(A102="NEWCOD",IF(ISBLANK(G102),"renseigner le champ 'Nouveau taxon'",G102),VLOOKUP(A102,'Ref Taxo'!A:B,2,FALSE))</f>
        <v>Gloeocystis</v>
      </c>
      <c r="C102" s="21">
        <f>IF(A102="NEWCOD",IF(ISBLANK(H102),"NoCod",H102),VLOOKUP(A102,'Ref Taxo'!A:D,4,FALSE))</f>
        <v>5970</v>
      </c>
      <c r="D102" s="34">
        <v>0.01</v>
      </c>
      <c r="E102" s="89"/>
      <c r="F102" s="35" t="s">
        <v>2290</v>
      </c>
      <c r="G102" s="79" t="s">
        <v>5305</v>
      </c>
      <c r="H102" s="80">
        <v>5970</v>
      </c>
    </row>
    <row r="103" spans="1:8" ht="15">
      <c r="A103" s="33" t="s">
        <v>1289</v>
      </c>
      <c r="B103" s="20" t="str">
        <f>IF(A103="NEWCOD",IF(ISBLANK(G103),"renseigner le champ 'Nouveau taxon'",G103),VLOOKUP(A103,'Ref Taxo'!A:B,2,FALSE))</f>
        <v>Oedogonium</v>
      </c>
      <c r="C103" s="21">
        <f>IF(A103="NEWCOD",IF(ISBLANK(H103),"NoCod",H103),VLOOKUP(A103,'Ref Taxo'!A:D,4,FALSE))</f>
        <v>1134</v>
      </c>
      <c r="D103" s="34">
        <v>0.04</v>
      </c>
      <c r="E103" s="89">
        <v>0.01</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0.68</v>
      </c>
      <c r="E104" s="89">
        <v>0.01</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1.02</v>
      </c>
      <c r="E105" s="89">
        <v>0.01</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4.5</v>
      </c>
      <c r="E106" s="89">
        <v>2.73</v>
      </c>
      <c r="F106" s="35" t="s">
        <v>2290</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0.04</v>
      </c>
      <c r="E107" s="89">
        <v>0.01</v>
      </c>
      <c r="F107" s="35" t="s">
        <v>2290</v>
      </c>
      <c r="G107" s="79"/>
      <c r="H107" s="80"/>
    </row>
    <row r="108" spans="1:8" ht="15">
      <c r="A108" s="33" t="s">
        <v>2056</v>
      </c>
      <c r="B108" s="20" t="str">
        <f>IF(A108="NEWCOD",IF(ISBLANK(G108),"renseigner le champ 'Nouveau taxon'",G108),VLOOKUP(A108,'Ref Taxo'!A:B,2,FALSE))</f>
        <v>Zygnema</v>
      </c>
      <c r="C108" s="21">
        <f>IF(A108="NEWCOD",IF(ISBLANK(H108),"NoCod",H108),VLOOKUP(A108,'Ref Taxo'!A:D,4,FALSE))</f>
        <v>1148</v>
      </c>
      <c r="D108" s="34">
        <v>0.01</v>
      </c>
      <c r="E108" s="89">
        <v>0.01</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9"/>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c r="E110" s="89">
        <v>0.01</v>
      </c>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89"/>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0.07</v>
      </c>
      <c r="E112" s="89">
        <v>0.01</v>
      </c>
      <c r="F112" s="35" t="s">
        <v>5303</v>
      </c>
      <c r="G112" s="79"/>
      <c r="H112" s="80"/>
    </row>
    <row r="113" spans="1:8" ht="15">
      <c r="A113" s="33" t="s">
        <v>1087</v>
      </c>
      <c r="B113" s="20" t="str">
        <f>IF(A113="NEWCOD",IF(ISBLANK(G113),"renseigner le champ 'Nouveau taxon'",G113),VLOOKUP(A113,'Ref Taxo'!A:B,2,FALSE))</f>
        <v>Lycopus europaeus</v>
      </c>
      <c r="C113" s="21">
        <f>IF(A113="NEWCOD",IF(ISBLANK(H113),"NoCod",H113),VLOOKUP(A113,'Ref Taxo'!A:D,4,FALSE))</f>
        <v>1789</v>
      </c>
      <c r="D113" s="34"/>
      <c r="E113" s="89">
        <v>0.01</v>
      </c>
      <c r="F113" s="35" t="s">
        <v>2290</v>
      </c>
      <c r="G113" s="79"/>
      <c r="H113" s="80"/>
    </row>
    <row r="114" spans="1:8" ht="15">
      <c r="A114" s="33" t="s">
        <v>1132</v>
      </c>
      <c r="B114" s="20" t="str">
        <f>IF(A114="NEWCOD",IF(ISBLANK(G114),"renseigner le champ 'Nouveau taxon'",G114),VLOOKUP(A114,'Ref Taxo'!A:B,2,FALSE))</f>
        <v>Mentha aquatica</v>
      </c>
      <c r="C114" s="21">
        <f>IF(A114="NEWCOD",IF(ISBLANK(H114),"NoCod",H114),VLOOKUP(A114,'Ref Taxo'!A:D,4,FALSE))</f>
        <v>1791</v>
      </c>
      <c r="D114" s="34">
        <v>0.01</v>
      </c>
      <c r="E114" s="89"/>
      <c r="F114" s="35" t="s">
        <v>2290</v>
      </c>
      <c r="G114" s="79"/>
      <c r="H114" s="80"/>
    </row>
    <row r="115" spans="1:8" ht="15">
      <c r="A115" s="33" t="s">
        <v>1234</v>
      </c>
      <c r="B115" s="20" t="str">
        <f>IF(A115="NEWCOD",IF(ISBLANK(G115),"renseigner le champ 'Nouveau taxon'",G115),VLOOKUP(A115,'Ref Taxo'!A:B,2,FALSE))</f>
        <v>Nasturtium officinale</v>
      </c>
      <c r="C115" s="21">
        <f>IF(A115="NEWCOD",IF(ISBLANK(H115),"NoCod",H115),VLOOKUP(A115,'Ref Taxo'!A:D,4,FALSE))</f>
        <v>1763</v>
      </c>
      <c r="D115" s="34">
        <v>0.01</v>
      </c>
      <c r="E115" s="89"/>
      <c r="F115" s="35" t="s">
        <v>2290</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0.01</v>
      </c>
      <c r="E116" s="89">
        <v>0.2</v>
      </c>
      <c r="F116" s="35" t="s">
        <v>2290</v>
      </c>
      <c r="G116" s="79"/>
      <c r="H116" s="80"/>
    </row>
    <row r="117" spans="1:8" ht="15">
      <c r="A117" s="33" t="s">
        <v>2013</v>
      </c>
      <c r="B117" s="20" t="str">
        <f>IF(A117="NEWCOD",IF(ISBLANK(G117),"renseigner le champ 'Nouveau taxon'",G117),VLOOKUP(A117,'Ref Taxo'!A:B,2,FALSE))</f>
        <v>Veronica beccabunga</v>
      </c>
      <c r="C117" s="21">
        <f>IF(A117="NEWCOD",IF(ISBLANK(H117),"NoCod",H117),VLOOKUP(A117,'Ref Taxo'!A:D,4,FALSE))</f>
        <v>1957</v>
      </c>
      <c r="D117" s="34"/>
      <c r="E117" s="89">
        <v>0.01</v>
      </c>
      <c r="F117" s="35" t="s">
        <v>2290</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c r="E118" s="89">
        <v>0.01</v>
      </c>
      <c r="F118" s="35" t="s">
        <v>2290</v>
      </c>
      <c r="G118" s="79"/>
      <c r="H118" s="80"/>
    </row>
    <row r="119" spans="1:8" ht="15">
      <c r="A119" s="33" t="s">
        <v>976</v>
      </c>
      <c r="B119" s="20" t="str">
        <f>IF(A119="NEWCOD",IF(ISBLANK(G119),"renseigner le champ 'Nouveau taxon'",G119),VLOOKUP(A119,'Ref Taxo'!A:B,2,FALSE))</f>
        <v>Juncus inflexus</v>
      </c>
      <c r="C119" s="21">
        <f>IF(A119="NEWCOD",IF(ISBLANK(H119),"NoCod",H119),VLOOKUP(A119,'Ref Taxo'!A:D,4,FALSE))</f>
        <v>1616</v>
      </c>
      <c r="D119" s="34"/>
      <c r="E119" s="89">
        <v>0.01</v>
      </c>
      <c r="F119" s="35" t="s">
        <v>2290</v>
      </c>
      <c r="G119" s="79"/>
      <c r="H119" s="80"/>
    </row>
    <row r="120" spans="1:8" ht="15">
      <c r="A120" s="33" t="s">
        <v>1556</v>
      </c>
      <c r="B120" s="20" t="str">
        <f>IF(A120="NEWCOD",IF(ISBLANK(G120),"renseigner le champ 'Nouveau taxon'",G120),VLOOKUP(A120,'Ref Taxo'!A:B,2,FALSE))</f>
        <v>Potentilla reptans</v>
      </c>
      <c r="C120" s="21">
        <f>IF(A120="NEWCOD",IF(ISBLANK(H120),"NoCod",H120),VLOOKUP(A120,'Ref Taxo'!A:D,4,FALSE))</f>
        <v>29945</v>
      </c>
      <c r="D120" s="34">
        <v>0.01</v>
      </c>
      <c r="E120" s="89"/>
      <c r="F120" s="35" t="s">
        <v>2290</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v>0.01</v>
      </c>
      <c r="E121" s="89"/>
      <c r="F121" s="35" t="s">
        <v>2290</v>
      </c>
      <c r="G121" s="79"/>
      <c r="H121" s="80"/>
    </row>
    <row r="122" spans="1:8" ht="15">
      <c r="A122" s="33" t="s">
        <v>661</v>
      </c>
      <c r="B122" s="20" t="str">
        <f>IF(A122="NEWCOD",IF(ISBLANK(G122),"renseigner le champ 'Nouveau taxon'",G122),VLOOKUP(A122,'Ref Taxo'!A:B,2,FALSE))</f>
        <v>Equisetum arvense</v>
      </c>
      <c r="C122" s="21">
        <f>IF(A122="NEWCOD",IF(ISBLANK(H122),"NoCod",H122),VLOOKUP(A122,'Ref Taxo'!A:D,4,FALSE))</f>
        <v>1384</v>
      </c>
      <c r="D122" s="34">
        <v>0.01</v>
      </c>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