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<sst xmlns="http://schemas.openxmlformats.org/spreadsheetml/2006/main" count="6483" uniqueCount="5308">
  <si>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</si>
  <si>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</si>
  <si>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</si>
  <si>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</si>
  <si>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</si>
  <si>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</si>
  <si>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</si>
  <si>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</si>
  <si>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</si>
  <si>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</si>
  <si>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</si>
  <si>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</si>
  <si>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</si>
  <si>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</si>
  <si>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</si>
  <si>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</si>
  <si>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</si>
  <si>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</si>
  <si>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</si>
  <si>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</si>
  <si>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</si>
  <si>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</si>
  <si>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</si>
  <si>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</si>
  <si>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</si>
  <si>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</si>
  <si>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</si>
  <si>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</si>
  <si>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</si>
  <si>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</si>
  <si>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</si>
  <si>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</si>
  <si>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</si>
  <si>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</si>
  <si>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</si>
  <si>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</si>
  <si>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</si>
  <si>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</si>
  <si>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</si>
  <si>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</si>
  <si>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</si>
  <si>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</si>
  <si>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</si>
  <si>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</si>
  <si>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</si>
  <si>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</si>
  <si>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</si>
  <si>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</si>
  <si>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</si>
  <si>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</si>
  <si>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</si>
  <si>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</si>
  <si>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</si>
  <si>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</si>
  <si>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</si>
  <si>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</si>
  <si>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</si>
  <si>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</si>
  <si>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</si>
  <si>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</si>
  <si>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</si>
  <si>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</si>
  <si>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</si>
  <si>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</si>
  <si>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</si>
  <si>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</si>
  <si>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</si>
  <si>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</si>
  <si>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</si>
  <si>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</si>
  <si>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</si>
  <si>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</si>
  <si>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</si>
  <si>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</si>
  <si>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</si>
  <si>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</si>
  <si>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</si>
  <si>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</si>
  <si>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</si>
  <si>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</si>
  <si>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</si>
  <si>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</si>
  <si>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</si>
  <si>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</si>
  <si>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</si>
  <si>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</si>
  <si>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</si>
  <si>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</si>
  <si>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</si>
  <si>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</si>
  <si>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</si>
  <si>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</si>
  <si>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</si>
  <si>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</si>
  <si>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</si>
  <si>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</si>
  <si>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</si>
  <si>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</si>
  <si>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</si>
  <si>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</si>
  <si>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</si>
  <si>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</si>
  <si>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</si>
  <si>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</si>
  <si>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</si>
  <si>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</si>
  <si>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</si>
  <si>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</si>
  <si>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</si>
  <si>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</si>
  <si>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</si>
  <si>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</si>
  <si>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</si>
  <si>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</si>
  <si>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</si>
  <si>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</si>
  <si>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</si>
  <si>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</si>
  <si>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</si>
  <si>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</si>
  <si>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</si>
  <si>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</si>
  <si>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</si>
  <si>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</si>
  <si>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</si>
  <si>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</si>
  <si>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</si>
  <si>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</si>
  <si>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</si>
  <si>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</si>
  <si>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</si>
  <si>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</si>
  <si>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</si>
  <si>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</si>
  <si>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</si>
  <si>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</si>
  <si>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</si>
  <si>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</si>
  <si>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</si>
  <si>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</si>
  <si>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</si>
  <si>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</si>
  <si>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</si>
  <si>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</si>
  <si>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</si>
  <si>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</si>
  <si>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</si>
  <si>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</si>
  <si>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</si>
  <si>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</si>
  <si>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</si>
  <si>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</si>
  <si>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</si>
  <si>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</si>
  <si>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</si>
  <si>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</si>
  <si>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</si>
  <si>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</si>
  <si>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</si>
  <si>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</si>
  <si>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</si>
  <si>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</si>
  <si>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</si>
  <si>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</si>
  <si>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</si>
  <si>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</si>
  <si>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</si>
  <si>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</si>
  <si>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</si>
  <si>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</si>
  <si>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</si>
  <si>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</si>
  <si>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</si>
  <si>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</si>
  <si>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</si>
  <si>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</si>
  <si>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</si>
  <si>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</si>
  <si>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</si>
  <si>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</si>
  <si>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</si>
  <si>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</si>
  <si>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</si>
  <si>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</si>
  <si>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</si>
  <si>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</si>
  <si>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</si>
  <si>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</si>
  <si>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</si>
  <si>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</si>
  <si>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</si>
  <si>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</si>
  <si>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</si>
  <si>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</si>
  <si>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</si>
  <si>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</si>
  <si>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</si>
  <si>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</si>
  <si>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</si>
  <si>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</si>
  <si>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</si>
  <si>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</si>
  <si>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</si>
  <si>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</si>
  <si>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</si>
  <si>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</si>
  <si>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</si>
  <si>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</si>
  <si>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</si>
  <si>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</si>
  <si>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</si>
  <si>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</si>
  <si>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</si>
  <si>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</si>
  <si>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</si>
  <si>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</si>
  <si>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</si>
  <si>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</si>
  <si>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</si>
  <si>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</si>
  <si>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</si>
  <si>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</si>
  <si>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</si>
  <si>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</si>
  <si>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</si>
  <si>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</si>
  <si>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</si>
  <si>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</si>
  <si>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</si>
  <si>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</si>
  <si>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</si>
  <si>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</si>
  <si>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</si>
  <si>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</si>
  <si>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</si>
  <si>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</si>
  <si>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</si>
  <si>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</si>
  <si>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</si>
  <si>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</si>
  <si>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</si>
  <si>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</si>
  <si>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</si>
  <si>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</si>
  <si>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</si>
  <si>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</si>
  <si>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</si>
  <si>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</si>
  <si>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</si>
  <si>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</si>
  <si>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</si>
  <si>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</si>
  <si>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</si>
  <si>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</si>
  <si>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</si>
  <si>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</si>
  <si>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</si>
  <si>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</si>
  <si>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</si>
  <si>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</si>
  <si>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</si>
  <si>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</si>
  <si>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</si>
  <si>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</si>
  <si>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</si>
  <si>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</si>
  <si>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</si>
  <si>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</si>
  <si>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</si>
  <si>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</si>
  <si>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</si>
  <si>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</si>
  <si>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</si>
  <si>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</si>
  <si>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</si>
  <si>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</si>
  <si>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</si>
  <si>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</si>
  <si>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</si>
  <si>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</si>
  <si>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</si>
  <si>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</si>
  <si>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</si>
  <si>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</si>
  <si>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</si>
  <si>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</si>
  <si>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</si>
  <si>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</si>
  <si>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</si>
  <si>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</si>
  <si>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</si>
  <si>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</si>
  <si>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</si>
  <si>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</si>
  <si>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</si>
  <si>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</si>
  <si>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</si>
  <si>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</si>
  <si>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</si>
  <si>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</si>
  <si>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</si>
  <si>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</si>
  <si>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</si>
  <si>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</si>
  <si>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</si>
  <si>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</si>
  <si>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</si>
  <si>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</si>
  <si>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</si>
  <si>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</si>
  <si>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</si>
  <si>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</si>
  <si>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</si>
  <si>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</si>
  <si>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</si>
  <si>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</si>
  <si>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</si>
  <si>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</si>
  <si>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</si>
  <si>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</si>
  <si>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</si>
  <si>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</si>
  <si>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</si>
  <si>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</si>
  <si>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</si>
  <si>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</si>
  <si>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</si>
  <si>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</si>
  <si>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</si>
  <si>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</si>
  <si>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</si>
  <si>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</si>
  <si>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</si>
  <si>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</si>
  <si>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</si>
  <si>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</si>
  <si>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</si>
  <si>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</si>
  <si>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</si>
  <si>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</si>
  <si>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</si>
  <si>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</si>
  <si>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</si>
  <si>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</si>
  <si>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</si>
  <si>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</si>
  <si>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</si>
  <si>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</si>
  <si>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</si>
  <si>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</si>
  <si>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</si>
  <si>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</si>
  <si>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</si>
  <si>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</si>
  <si>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</si>
  <si>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</si>
  <si>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</si>
  <si>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</si>
  <si>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</si>
  <si>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</si>
  <si>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</si>
  <si>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</si>
  <si>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</si>
  <si>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</si>
  <si>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</si>
  <si>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</si>
  <si>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</si>
  <si>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</si>
  <si>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</si>
  <si>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</si>
  <si>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</si>
  <si>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</si>
  <si>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</si>
  <si>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</si>
  <si>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</si>
  <si>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</si>
  <si>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</si>
  <si>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</si>
  <si>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</si>
  <si>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</si>
  <si>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</si>
  <si>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</si>
  <si>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</si>
  <si>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</si>
  <si>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</si>
  <si>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</si>
  <si>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</si>
  <si>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</si>
  <si>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</si>
  <si>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</si>
  <si>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</si>
  <si>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</si>
  <si>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</si>
  <si>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</si>
  <si>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</si>
  <si>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</si>
  <si>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</si>
  <si>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</si>
  <si>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</si>
  <si>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</si>
  <si>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</si>
  <si>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</si>
  <si>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</si>
  <si>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</si>
  <si>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</si>
  <si>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</si>
  <si>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</si>
  <si>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</si>
  <si>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</si>
  <si>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</si>
  <si>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</si>
  <si>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</si>
  <si>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</si>
  <si>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</si>
  <si>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</si>
  <si>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</si>
  <si>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</si>
  <si>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</si>
  <si>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</si>
  <si>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</si>
  <si>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</si>
  <si>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</si>
  <si>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</si>
  <si>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</si>
  <si>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</si>
  <si>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</si>
  <si>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</si>
  <si>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</si>
  <si>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</si>
  <si>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</si>
  <si>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</si>
  <si>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</si>
  <si>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</si>
  <si>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</si>
  <si>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</si>
  <si>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</si>
  <si>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</si>
  <si>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</si>
  <si>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</si>
  <si>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</si>
  <si>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</si>
  <si>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</si>
  <si>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</si>
  <si>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</si>
  <si>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</si>
  <si>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</si>
  <si>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</si>
  <si>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</si>
  <si>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</si>
  <si>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</si>
  <si>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</si>
  <si>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</si>
  <si>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</si>
  <si>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</si>
  <si>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</si>
  <si>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</si>
  <si>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</si>
  <si>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</si>
  <si>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</si>
  <si>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</si>
  <si>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</si>
  <si>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</si>
  <si>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</si>
  <si>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</si>
  <si>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</si>
  <si>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</si>
  <si>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</si>
  <si>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</si>
  <si>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</si>
  <si>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</si>
  <si>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</si>
  <si>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</si>
  <si>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</si>
  <si>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</si>
  <si>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</si>
  <si>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</si>
  <si>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</si>
  <si>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</si>
  <si>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</si>
  <si>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</si>
  <si>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</si>
  <si>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</si>
  <si>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</si>
  <si>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</si>
  <si>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</si>
  <si>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</si>
  <si>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</si>
  <si>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</si>
  <si>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</si>
  <si>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</si>
  <si>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</si>
  <si>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</si>
  <si>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</si>
  <si>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</si>
  <si>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</si>
  <si>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</si>
  <si>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</si>
  <si>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</si>
  <si>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</si>
  <si>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</si>
  <si>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</si>
  <si>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</si>
  <si>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</si>
  <si>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</si>
  <si>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</si>
  <si>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</si>
  <si>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</si>
  <si>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</si>
  <si>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</si>
  <si>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</si>
  <si>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</si>
  <si>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</si>
  <si>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</si>
  <si>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</si>
  <si>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</si>
  <si>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</si>
  <si>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</si>
  <si>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</si>
  <si>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</si>
  <si>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</si>
  <si>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</si>
  <si>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</si>
  <si>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</si>
  <si>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</si>
  <si>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</si>
  <si>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</si>
  <si>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</si>
  <si>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</si>
  <si>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</si>
  <si>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</si>
  <si>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</si>
  <si>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</si>
  <si>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</si>
  <si>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</si>
  <si>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</si>
  <si>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</si>
  <si>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</si>
  <si>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</si>
  <si>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</si>
  <si>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</si>
  <si>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</si>
  <si>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</si>
  <si>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</si>
  <si>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</si>
  <si>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</si>
  <si>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</si>
  <si>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</si>
  <si>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</si>
  <si>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</si>
  <si>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</si>
  <si>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</si>
  <si>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</si>
  <si>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</si>
  <si>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</si>
  <si>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</si>
  <si>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</si>
  <si>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</si>
  <si>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</si>
  <si>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</si>
  <si>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</si>
  <si>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</si>
  <si>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</si>
  <si>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</si>
  <si>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</si>
  <si>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</si>
  <si>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</si>
  <si>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</si>
  <si>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</si>
  <si>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</si>
  <si>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</si>
  <si>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</si>
  <si>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</si>
  <si>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</si>
  <si>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</si>
  <si>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</si>
  <si>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</si>
  <si>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</si>
  <si>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</si>
  <si>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</si>
  <si>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</si>
  <si>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</si>
  <si>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</si>
  <si>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</si>
  <si>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</si>
  <si>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</si>
  <si>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</si>
  <si>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</si>
  <si>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</si>
  <si>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</si>
  <si>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</si>
  <si>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</si>
  <si>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</si>
  <si>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</si>
  <si>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</si>
  <si>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</si>
  <si>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</si>
  <si>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</si>
  <si>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</si>
  <si>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</si>
  <si>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</si>
  <si>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</si>
  <si>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</si>
  <si>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</si>
  <si>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</si>
  <si>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</si>
  <si>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</si>
  <si>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</si>
  <si>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</si>
  <si>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</si>
  <si>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</si>
  <si>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</si>
  <si>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</si>
  <si>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</si>
  <si>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</si>
  <si>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</si>
  <si>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</si>
  <si>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</si>
  <si>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</si>
  <si>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</si>
  <si>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</si>
  <si>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</si>
  <si>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</si>
  <si>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</si>
  <si>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</si>
  <si>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</si>
  <si>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</si>
  <si>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</si>
  <si>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</si>
  <si>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</si>
  <si>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</si>
  <si>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</si>
  <si>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</si>
  <si>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</si>
  <si>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</si>
  <si>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</si>
  <si>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</si>
  <si>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</si>
  <si>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</si>
  <si>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</si>
  <si>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</si>
  <si>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</si>
  <si>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</si>
  <si>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</si>
  <si>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</si>
  <si>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</si>
  <si>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</si>
  <si>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</si>
  <si>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</si>
  <si>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</si>
  <si>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</si>
  <si>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</si>
  <si>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</si>
  <si>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</si>
  <si>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</si>
  <si>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</si>
  <si>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</si>
  <si>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</si>
  <si>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</si>
  <si>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</si>
  <si>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</si>
  <si>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</si>
  <si>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</si>
  <si>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</si>
  <si>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</si>
  <si>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</si>
  <si>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</si>
  <si>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</si>
  <si>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</si>
  <si>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</si>
  <si>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</si>
  <si>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</si>
  <si>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</si>
  <si>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</si>
  <si>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</si>
  <si>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</si>
  <si>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</si>
  <si>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</si>
  <si>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</si>
  <si>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</si>
  <si>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</si>
  <si>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</si>
  <si>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</si>
  <si>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</si>
  <si>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</si>
  <si>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</si>
  <si>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</si>
  <si>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</si>
  <si>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</si>
  <si>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</si>
  <si>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</si>
  <si>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</si>
  <si>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</si>
  <si>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</si>
  <si>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</si>
  <si>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</si>
  <si>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</si>
  <si>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</si>
  <si>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</si>
  <si>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</si>
  <si>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</si>
  <si>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</si>
  <si>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</si>
  <si>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</si>
  <si>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</si>
  <si>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</si>
  <si>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</si>
  <si>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</si>
  <si>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</si>
  <si>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</si>
  <si>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</si>
  <si>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</si>
  <si>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</si>
  <si>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</si>
  <si>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</si>
  <si>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</si>
  <si>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</si>
  <si>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</si>
  <si>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</si>
  <si>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</si>
  <si>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</si>
  <si>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</si>
  <si>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</si>
  <si>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</si>
  <si>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</si>
  <si>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</si>
  <si>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</si>
  <si>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</si>
  <si>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</si>
  <si>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</si>
  <si>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</si>
  <si>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</si>
  <si>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</si>
  <si>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</si>
  <si>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</si>
  <si>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</si>
  <si>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</si>
  <si>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</si>
  <si>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</si>
  <si>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</si>
  <si>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</si>
  <si>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</si>
  <si>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</si>
  <si>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</si>
  <si>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</si>
  <si>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</si>
  <si>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</si>
  <si>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</si>
  <si>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</si>
  <si>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</si>
  <si>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</si>
  <si>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</si>
  <si>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</si>
  <si>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</si>
  <si>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</si>
  <si>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</si>
  <si>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</si>
  <si>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</si>
  <si>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</si>
  <si>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</si>
  <si>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</si>
  <si>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</si>
  <si>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</si>
  <si>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</si>
  <si>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</si>
  <si>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</si>
  <si>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</si>
  <si>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</si>
  <si>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</si>
  <si>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</si>
  <si>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</si>
  <si>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</si>
  <si>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</si>
  <si>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</si>
  <si>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</si>
  <si>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</si>
  <si>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</si>
  <si>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</si>
  <si>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</si>
  <si>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</si>
  <si>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</si>
  <si>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</si>
  <si>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</si>
  <si>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</si>
  <si>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</si>
  <si>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</si>
  <si>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</si>
  <si>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</si>
  <si>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</si>
  <si>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</si>
  <si>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</si>
  <si>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</si>
  <si>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</si>
  <si>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</si>
  <si>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</si>
  <si>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</si>
  <si>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</si>
  <si>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</si>
  <si>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</si>
  <si>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</si>
  <si>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</si>
  <si>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</si>
  <si>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</si>
  <si>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</si>
  <si>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</si>
  <si>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</si>
  <si>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</si>
  <si>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</si>
  <si>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</si>
  <si>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</si>
  <si>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</si>
  <si>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</si>
  <si>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</si>
  <si>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</si>
  <si>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</si>
  <si>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</si>
  <si>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</si>
  <si>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</si>
  <si>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</si>
  <si>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</si>
  <si>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</si>
  <si>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</si>
  <si>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</si>
  <si>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</si>
  <si>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</si>
  <si>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</si>
  <si>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</si>
  <si>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</si>
  <si>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</si>
  <si>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</si>
  <si>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</si>
  <si>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</si>
  <si>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</si>
  <si>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</si>
  <si>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</si>
  <si>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</si>
  <si>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</si>
  <si>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</si>
  <si>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</si>
  <si>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</si>
  <si>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</si>
  <si>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</si>
  <si>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</si>
  <si>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</si>
  <si>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</si>
  <si>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</si>
  <si>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</si>
  <si>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</si>
  <si>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</si>
  <si>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</si>
  <si>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</si>
  <si>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</si>
  <si>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</si>
  <si>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</si>
  <si>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</si>
  <si>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</si>
  <si>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</si>
  <si>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</si>
  <si>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</si>
  <si>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</si>
  <si>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</si>
  <si>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</si>
  <si>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</si>
  <si>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</si>
  <si>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</si>
  <si>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</si>
  <si>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</si>
  <si>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</si>
  <si>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</si>
  <si>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</si>
  <si>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</si>
  <si>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</si>
  <si>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</si>
  <si>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</si>
  <si>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</si>
  <si>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</si>
  <si>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</si>
  <si>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</si>
  <si>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</si>
  <si>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</si>
  <si>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</si>
  <si>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</si>
  <si>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</si>
  <si>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</si>
  <si>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</si>
  <si>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</si>
  <si>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</si>
  <si>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</si>
  <si>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</si>
  <si>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</si>
  <si>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</si>
  <si>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</si>
  <si>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</si>
  <si>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</si>
  <si>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</si>
  <si>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</si>
  <si>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</si>
  <si>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</si>
  <si>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</si>
  <si>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</si>
  <si>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</si>
  <si>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</si>
  <si>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</si>
  <si>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</si>
  <si>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</si>
  <si>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</si>
  <si>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</si>
  <si>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</si>
  <si>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</si>
  <si>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</si>
  <si>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</si>
  <si>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</si>
  <si>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</si>
  <si>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</si>
  <si>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</si>
  <si>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</si>
  <si>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</si>
  <si>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</si>
  <si>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</si>
  <si>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</si>
  <si>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</si>
  <si>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</si>
  <si>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</si>
  <si>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</si>
  <si>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</si>
  <si>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</si>
  <si>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</si>
  <si>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</si>
  <si>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</si>
  <si>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</si>
  <si>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</si>
  <si>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</si>
  <si>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</si>
  <si>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</si>
  <si>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</si>
  <si>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</si>
  <si>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</si>
  <si>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</si>
  <si>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</si>
  <si>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</si>
  <si>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</si>
  <si>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</si>
  <si>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</si>
  <si>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</si>
  <si>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</si>
  <si>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</si>
  <si>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</si>
  <si>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</si>
  <si>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</si>
  <si>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</si>
  <si>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</si>
  <si>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</si>
  <si>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</si>
  <si>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</si>
  <si>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</si>
  <si>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</si>
  <si>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</si>
  <si>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</si>
  <si>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</si>
  <si>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</si>
  <si>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</si>
  <si>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</si>
  <si>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</si>
  <si>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</si>
  <si>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</si>
  <si>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</si>
  <si>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</si>
  <si>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</si>
  <si>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</si>
  <si>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</si>
  <si>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</si>
  <si>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</si>
  <si>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</si>
  <si>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</si>
  <si>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</si>
  <si>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</si>
  <si>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</si>
  <si>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</si>
  <si>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</si>
  <si>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</si>
  <si>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</si>
  <si>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</si>
  <si>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</si>
  <si>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</si>
  <si>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</si>
  <si>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</si>
  <si>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</si>
  <si>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</si>
  <si>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</si>
  <si>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</si>
  <si>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</si>
  <si>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</si>
  <si>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</si>
  <si>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</si>
  <si>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</si>
  <si>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</si>
  <si>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</si>
  <si>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</si>
  <si>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</si>
  <si>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</si>
  <si>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</si>
  <si>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</si>
  <si>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</si>
  <si>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</si>
  <si>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</si>
  <si>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</si>
  <si>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</si>
  <si>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</si>
  <si>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</si>
  <si>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</si>
  <si>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</si>
  <si>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</si>
  <si>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</si>
  <si>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</si>
  <si>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</si>
  <si>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</si>
  <si>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</si>
  <si>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</si>
  <si>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</si>
  <si>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</si>
  <si>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</si>
  <si>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</si>
  <si>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</si>
  <si>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</si>
  <si>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</si>
  <si>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</si>
  <si>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</si>
  <si>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</si>
  <si>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</si>
  <si>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</si>
  <si>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</si>
  <si>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</si>
  <si>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</si>
  <si>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</si>
  <si>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</si>
  <si>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</si>
  <si>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</si>
  <si>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</si>
  <si>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</si>
  <si>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</si>
  <si>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</si>
  <si>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</si>
  <si>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</si>
  <si>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</si>
  <si>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</si>
  <si>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</si>
  <si>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</si>
  <si>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</si>
  <si>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</si>
  <si>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</si>
  <si>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</si>
  <si>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</si>
  <si>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</si>
  <si>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</si>
  <si>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</si>
  <si>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</si>
  <si>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</si>
  <si>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</si>
  <si>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</si>
  <si>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</si>
  <si>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</si>
  <si>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</si>
  <si>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</si>
  <si>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</si>
  <si>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</si>
  <si>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</si>
  <si>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</si>
  <si>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</si>
  <si>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</si>
  <si>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</si>
  <si>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</si>
  <si>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</si>
  <si>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</si>
  <si>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</si>
  <si>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</si>
  <si>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</si>
  <si>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</si>
  <si>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</si>
  <si>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</si>
  <si>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</si>
  <si>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</si>
  <si>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</si>
  <si>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</si>
  <si>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</si>
  <si>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</si>
  <si>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</si>
  <si>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</si>
  <si>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</si>
  <si>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</si>
  <si>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</si>
  <si>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</si>
  <si>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</si>
  <si>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</si>
  <si>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</si>
  <si>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</si>
  <si>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</si>
  <si>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</si>
  <si>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</si>
  <si>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</si>
  <si>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</si>
  <si>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</si>
  <si>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</si>
  <si>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</si>
  <si>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</si>
  <si>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</si>
  <si>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</si>
  <si>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</si>
  <si>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</si>
  <si>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</si>
  <si>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</si>
  <si>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</si>
  <si>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</si>
  <si>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</si>
  <si>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</si>
  <si>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</si>
  <si>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</si>
  <si>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</si>
  <si>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</si>
  <si>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</si>
  <si>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</si>
  <si>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</si>
  <si>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</si>
  <si>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</si>
  <si>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</si>
  <si>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</si>
  <si>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</si>
  <si>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</si>
  <si>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</si>
  <si>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</si>
  <si>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</si>
  <si>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</si>
  <si>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</si>
  <si>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</si>
  <si>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</si>
  <si>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</si>
  <si>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</si>
  <si>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</si>
  <si>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</si>
  <si>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</si>
  <si>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</si>
  <si>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</si>
  <si>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</si>
  <si>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</si>
  <si>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</si>
  <si>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</si>
  <si>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</si>
  <si>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</si>
  <si>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</si>
  <si>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</si>
  <si>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</si>
  <si>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</si>
  <si>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</si>
  <si>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</si>
  <si>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</si>
  <si>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</si>
  <si>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</si>
  <si>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</si>
  <si>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</si>
  <si>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</si>
  <si>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</si>
  <si>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</si>
  <si>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</si>
  <si>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</si>
  <si>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</si>
  <si>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</si>
  <si>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</si>
  <si>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</si>
  <si>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</si>
  <si>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</si>
  <si>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</si>
  <si>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</si>
  <si>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</si>
  <si>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</si>
  <si>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</si>
  <si>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</si>
  <si>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</si>
  <si>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</si>
  <si>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</si>
  <si>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</si>
  <si>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</si>
  <si>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</si>
  <si>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</si>
  <si>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</si>
  <si>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</si>
  <si>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</si>
  <si>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</si>
  <si>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</si>
  <si>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</si>
  <si>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</si>
  <si>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</si>
  <si>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</si>
  <si>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</si>
  <si>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</si>
  <si>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</si>
  <si>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</si>
  <si>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</si>
  <si>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</si>
  <si>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</si>
  <si>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</si>
  <si>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</si>
  <si>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</si>
  <si>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</si>
  <si>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</si>
  <si>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</si>
  <si>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</si>
  <si>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</si>
  <si>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</si>
  <si>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</si>
  <si>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</si>
  <si>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</si>
  <si>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</si>
  <si>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</si>
  <si>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</si>
  <si>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</si>
  <si>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</si>
  <si>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</si>
  <si>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</si>
  <si>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</si>
  <si>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</si>
  <si>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</si>
  <si>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</si>
  <si>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</si>
  <si>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</si>
  <si>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</si>
  <si>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</si>
  <si>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</si>
  <si>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</si>
  <si>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</si>
  <si>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</si>
  <si>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</si>
  <si>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</si>
  <si>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</si>
  <si>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</si>
  <si>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</si>
  <si>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</si>
  <si>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</si>
  <si>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</si>
  <si>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</si>
  <si>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</si>
  <si>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</si>
  <si>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</si>
  <si>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</si>
  <si>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</si>
  <si>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</si>
  <si>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</si>
  <si>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</si>
  <si>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</si>
  <si>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</si>
  <si>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</si>
  <si>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</si>
  <si>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</si>
  <si>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</si>
  <si>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</si>
  <si>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</si>
  <si>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</si>
  <si>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</si>
  <si>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</si>
  <si>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</si>
  <si>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</si>
  <si>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</si>
  <si>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</si>
  <si>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</si>
  <si>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</si>
  <si>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</si>
  <si>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</si>
  <si>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</si>
  <si>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</si>
  <si>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</si>
  <si>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</si>
  <si>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</si>
  <si>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</si>
  <si>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</si>
  <si>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</si>
  <si>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</si>
  <si>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</si>
  <si>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</si>
  <si>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</si>
  <si>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</si>
  <si>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</si>
  <si>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</si>
  <si>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</si>
  <si>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</si>
  <si>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</si>
  <si>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</si>
  <si>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</si>
  <si>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</si>
  <si>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</si>
  <si>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</si>
  <si>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</si>
  <si>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</si>
  <si>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</si>
  <si>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</si>
  <si>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</si>
  <si>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</si>
  <si>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</si>
  <si>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</si>
  <si>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</si>
  <si>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</si>
  <si>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</si>
  <si>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</si>
  <si>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</si>
  <si>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</si>
  <si>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</si>
  <si>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</si>
  <si>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</si>
  <si>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</si>
  <si>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</si>
  <si>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</si>
  <si>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</si>
  <si>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</si>
  <si>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</si>
  <si>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</si>
  <si>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</si>
  <si>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</si>
  <si>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</si>
  <si>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</si>
  <si>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</si>
  <si>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</si>
  <si>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</si>
  <si>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</si>
  <si>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</si>
  <si>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</si>
  <si>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</si>
  <si>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</si>
  <si>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</si>
  <si>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</si>
  <si>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</si>
  <si>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</si>
  <si>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</si>
  <si>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</si>
  <si>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</si>
  <si>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</si>
  <si>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</si>
  <si>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</si>
  <si>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</si>
  <si>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</si>
  <si>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</si>
  <si>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</si>
  <si>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</si>
  <si>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</si>
  <si>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</si>
  <si>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</si>
  <si>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</si>
  <si>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</si>
  <si>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</si>
  <si>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</si>
  <si>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</si>
  <si>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</si>
  <si>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</si>
  <si>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</si>
  <si>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</si>
  <si>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</si>
  <si>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</si>
  <si>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</si>
  <si>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</si>
  <si>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</si>
  <si>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</si>
  <si>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</si>
  <si>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</si>
  <si>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</si>
  <si>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</si>
  <si>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</si>
  <si>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</si>
  <si>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</si>
  <si>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</si>
  <si>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</si>
  <si>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</si>
  <si>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</si>
  <si>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</si>
  <si>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</si>
  <si>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</si>
  <si>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</si>
  <si>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</si>
  <si>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</si>
  <si>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</si>
  <si>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</si>
  <si>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</si>
  <si>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</si>
  <si>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</si>
  <si>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</si>
  <si>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</si>
  <si>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</si>
  <si>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</si>
  <si>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</si>
  <si>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</si>
  <si>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</si>
  <si>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</si>
  <si>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</si>
  <si>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</si>
  <si>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</si>
  <si>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</si>
  <si>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</si>
  <si>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</si>
  <si>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</si>
  <si>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</si>
  <si>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</si>
  <si>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</si>
  <si>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</si>
  <si>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</si>
  <si>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</si>
  <si>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</si>
  <si>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</si>
  <si>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</si>
  <si>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</si>
  <si>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</si>
  <si>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</si>
  <si>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</si>
  <si>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</si>
  <si>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</si>
  <si>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</si>
  <si>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</si>
  <si>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</si>
  <si>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</si>
  <si>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</si>
  <si>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</si>
  <si>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</si>
  <si>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</si>
  <si>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</si>
  <si>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</si>
  <si>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</si>
  <si>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</si>
  <si>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</si>
  <si>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</si>
  <si>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</si>
  <si>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</si>
  <si>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</si>
  <si>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</si>
  <si>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</si>
  <si>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</si>
  <si>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</si>
  <si>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</si>
  <si>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</si>
  <si>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</si>
  <si>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</si>
  <si>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</si>
  <si>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</si>
  <si>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</si>
  <si>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</si>
  <si>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</si>
  <si>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</si>
  <si>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</si>
  <si>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</si>
  <si>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</si>
  <si>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</si>
  <si>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</si>
  <si>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</si>
  <si>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</si>
  <si>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</si>
  <si>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</si>
  <si>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</si>
  <si>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</si>
  <si>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</si>
  <si>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</si>
  <si>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</si>
  <si>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</si>
  <si>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</si>
  <si>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</si>
  <si>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</si>
  <si>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</si>
  <si>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</si>
  <si>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</si>
  <si>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</si>
  <si>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</si>
  <si>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</si>
  <si>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</si>
  <si>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</si>
  <si>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</si>
  <si>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</si>
  <si>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</si>
  <si>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</si>
  <si>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</si>
  <si>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</si>
  <si>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</si>
  <si>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</si>
  <si>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</si>
  <si>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</si>
  <si>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</si>
  <si>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</si>
  <si>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</si>
  <si>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</si>
  <si>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</si>
  <si>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</si>
  <si>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</si>
  <si>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</si>
  <si>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</si>
  <si>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</si>
  <si>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</si>
  <si>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</si>
  <si>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</si>
  <si>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</si>
  <si>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</si>
  <si>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</si>
  <si>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</si>
  <si>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</si>
  <si>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</si>
  <si>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</si>
  <si>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</si>
  <si>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</si>
  <si>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</si>
  <si>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</si>
  <si>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</si>
  <si>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</si>
  <si>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</si>
  <si>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</si>
  <si>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</si>
  <si>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</si>
  <si>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</si>
  <si>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</si>
  <si>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</si>
  <si>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</si>
  <si>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</si>
  <si>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</si>
  <si>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</si>
  <si>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</si>
  <si>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</si>
  <si>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</si>
  <si>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</si>
  <si>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</si>
  <si>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</si>
  <si>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</si>
  <si>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</si>
  <si>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</si>
  <si>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</si>
  <si>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</si>
  <si>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</si>
  <si>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</si>
  <si>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</si>
  <si>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</si>
  <si>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</si>
  <si>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</si>
  <si>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</si>
  <si>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</si>
  <si>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</si>
  <si>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</si>
  <si>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</si>
  <si>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</si>
  <si>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</si>
  <si>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</si>
  <si>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</si>
  <si>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</si>
  <si>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</si>
  <si>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</si>
  <si>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</si>
  <si>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</si>
  <si>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</si>
  <si>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</si>
  <si>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</si>
  <si>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</si>
  <si>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</si>
  <si>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</si>
  <si>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</si>
  <si>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</si>
  <si>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</si>
  <si>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</si>
  <si>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</si>
  <si>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</si>
  <si>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</si>
  <si>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</si>
  <si>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</si>
  <si>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</si>
  <si>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</si>
  <si>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</si>
  <si>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</si>
  <si>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</si>
  <si>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</si>
  <si>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</si>
  <si>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</si>
  <si>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</si>
  <si>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</si>
  <si>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</si>
  <si>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</si>
  <si>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</si>
  <si>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</si>
  <si>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</si>
  <si>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</si>
  <si>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</si>
  <si>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</si>
  <si>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</si>
  <si>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</si>
  <si>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</si>
  <si>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</si>
  <si>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</si>
  <si>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</si>
  <si>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</si>
  <si>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</si>
  <si>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</si>
  <si>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</si>
  <si>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</si>
  <si>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</si>
  <si>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</si>
  <si>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</si>
  <si>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</si>
  <si>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</si>
  <si>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</si>
  <si>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</si>
  <si>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</si>
  <si>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</si>
  <si>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</si>
  <si>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</si>
  <si>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</si>
  <si>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</si>
  <si>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</si>
  <si>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</si>
  <si>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</si>
  <si>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</si>
  <si>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</si>
  <si>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</si>
  <si>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</si>
  <si>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</si>
  <si>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</si>
  <si>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</si>
  <si>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</si>
  <si>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</si>
  <si>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</si>
  <si>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</si>
  <si>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</si>
  <si>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</si>
  <si>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</si>
  <si>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</si>
  <si>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</si>
  <si>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</si>
  <si>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</si>
  <si>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</si>
  <si>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</si>
  <si>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</si>
  <si>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</si>
  <si>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</si>
  <si>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</si>
  <si>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</si>
  <si>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</si>
  <si>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</si>
  <si>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</si>
  <si>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</si>
  <si>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</si>
  <si>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</si>
  <si>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</si>
  <si>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</si>
  <si>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</si>
  <si>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</si>
  <si>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</si>
  <si>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</si>
  <si>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</si>
  <si>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</si>
  <si>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</si>
  <si>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</si>
  <si>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</si>
  <si>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</si>
  <si>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</si>
  <si>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</si>
  <si>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</si>
  <si>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</si>
  <si>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</si>
  <si>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</si>
  <si>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</si>
  <si>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</si>
  <si>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</si>
  <si>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</si>
  <si>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</si>
  <si>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</si>
  <si>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</si>
  <si>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</si>
  <si>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</si>
  <si>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</si>
  <si>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</si>
  <si>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</si>
  <si>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</si>
  <si>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</si>
  <si>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</si>
  <si>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</si>
  <si>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</si>
  <si>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</si>
  <si>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</si>
  <si>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</si>
  <si>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</si>
  <si>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</si>
  <si>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</si>
  <si>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</si>
  <si>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</si>
  <si>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</si>
  <si>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</si>
  <si>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</si>
  <si>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</si>
  <si>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</si>
  <si>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</si>
  <si>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</si>
  <si>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</si>
  <si>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</si>
  <si>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</si>
  <si>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</si>
  <si>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</si>
  <si>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</si>
  <si>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</si>
  <si>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</si>
  <si>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</si>
  <si>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</si>
  <si>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</si>
  <si>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</si>
  <si>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</si>
  <si>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</si>
  <si>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</si>
  <si>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</si>
  <si>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</si>
  <si>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</si>
  <si>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</si>
  <si>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</si>
  <si>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</si>
  <si>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</si>
  <si>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</si>
  <si>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</si>
  <si>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</si>
  <si>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</si>
  <si>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</si>
  <si>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</si>
  <si>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</si>
  <si>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</si>
  <si>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</si>
  <si>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</si>
  <si>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</si>
  <si>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</si>
  <si>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</si>
  <si>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</si>
  <si>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</si>
  <si>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</si>
  <si>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</si>
  <si>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</si>
  <si>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</si>
  <si>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</si>
  <si>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</si>
  <si>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</si>
  <si>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</si>
  <si>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</si>
  <si>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</si>
  <si>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</si>
  <si>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</si>
  <si>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</si>
  <si>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</si>
  <si>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</si>
  <si>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</si>
  <si>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</si>
  <si>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</si>
  <si>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</si>
  <si>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</si>
  <si>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</si>
  <si>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</si>
  <si>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</si>
  <si>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</si>
  <si>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</si>
  <si>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</si>
  <si>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</si>
  <si>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</si>
  <si>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</si>
  <si>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</si>
  <si>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</si>
  <si>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</si>
  <si>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</si>
  <si>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</si>
  <si>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</si>
  <si>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</si>
  <si>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</si>
  <si>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</si>
  <si>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</si>
  <si>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</si>
  <si>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</si>
  <si>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</si>
  <si>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</si>
  <si>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</si>
  <si>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</si>
  <si>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</si>
  <si>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</si>
  <si>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</si>
  <si>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</si>
  <si>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</si>
  <si>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</si>
  <si>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</si>
  <si>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</si>
  <si>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</si>
  <si>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</si>
  <si>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</si>
  <si>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</si>
  <si>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</si>
  <si>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</si>
  <si>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</si>
  <si>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</si>
  <si>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</si>
  <si>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</si>
  <si>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</si>
  <si>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</si>
  <si>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</si>
  <si>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</si>
  <si>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</si>
  <si>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</si>
  <si>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</si>
  <si>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</si>
  <si>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</si>
  <si>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</si>
  <si>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</si>
  <si>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</si>
  <si>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</si>
  <si>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</si>
  <si>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</si>
  <si>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</si>
  <si>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</si>
  <si>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</si>
  <si>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</si>
  <si>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</si>
  <si>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</si>
  <si>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</si>
  <si>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</si>
  <si>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</si>
  <si>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</si>
  <si>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</si>
  <si>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</si>
  <si>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</si>
  <si>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</si>
  <si>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</si>
  <si>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</si>
  <si>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</si>
  <si>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</si>
  <si>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</si>
  <si>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</si>
  <si>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</si>
  <si>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</si>
  <si>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</si>
  <si>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</si>
  <si>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</si>
  <si>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</si>
  <si>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</si>
  <si>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</si>
  <si>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</si>
  <si>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</si>
  <si>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</si>
  <si>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</si>
  <si>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</si>
  <si>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</si>
  <si>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</si>
  <si>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</si>
  <si>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</si>
  <si>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</si>
  <si>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</si>
  <si>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</si>
  <si>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</si>
  <si>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</si>
  <si>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</si>
  <si>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</si>
  <si>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</si>
  <si>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</si>
  <si>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</si>
  <si>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</si>
  <si>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</si>
  <si>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</si>
  <si>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</si>
  <si>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</si>
  <si>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</si>
  <si>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</si>
  <si>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</si>
  <si>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</si>
  <si>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</si>
  <si>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</si>
  <si>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</si>
  <si>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</si>
  <si>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</si>
  <si>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</si>
  <si>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</si>
  <si>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</si>
  <si>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</si>
  <si>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</si>
  <si>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</si>
  <si>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</si>
  <si>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</si>
  <si>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</si>
  <si>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</si>
  <si>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</si>
  <si>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</si>
  <si>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</si>
  <si>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</si>
  <si>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</si>
  <si>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</si>
  <si>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</si>
  <si>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</si>
  <si>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</si>
  <si>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</si>
  <si>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</si>
  <si>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</si>
  <si>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</si>
  <si>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</si>
  <si>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</si>
  <si>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</si>
  <si>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</si>
  <si>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</si>
  <si>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</si>
  <si>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</si>
  <si>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</si>
  <si>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</si>
  <si>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</si>
  <si>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</si>
  <si>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</si>
  <si>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</si>
  <si>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</si>
  <si>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</si>
  <si>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</si>
  <si>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</si>
  <si>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</si>
  <si>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</si>
  <si>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</si>
  <si>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</si>
  <si>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</si>
  <si>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</si>
  <si>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</si>
  <si>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</si>
  <si>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</si>
  <si>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</si>
  <si>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</si>
  <si>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</si>
  <si>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</si>
  <si>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</si>
  <si>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</si>
  <si>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</si>
  <si>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</si>
  <si>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</si>
  <si>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</si>
  <si>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</si>
  <si>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</si>
  <si>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</si>
  <si>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</si>
  <si>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</si>
  <si>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</si>
  <si>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</si>
  <si>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</si>
  <si>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</si>
  <si>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</si>
  <si>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</si>
  <si>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</si>
  <si>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</si>
  <si>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</si>
  <si>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</si>
  <si>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</si>
  <si>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</si>
  <si>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</si>
  <si>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</si>
  <si>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</si>
  <si>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</si>
  <si>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</si>
  <si>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</si>
  <si>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</si>
  <si>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</si>
  <si>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</si>
  <si>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</si>
  <si>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</si>
  <si>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</si>
  <si>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</si>
  <si>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</si>
  <si>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</si>
  <si>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</si>
  <si>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</si>
  <si>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</si>
  <si>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</si>
  <si>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</si>
  <si>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</si>
  <si>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</si>
  <si>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</si>
  <si>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</si>
  <si>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</si>
  <si>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</si>
  <si>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</si>
  <si>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</si>
  <si>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</si>
  <si>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</si>
  <si>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</si>
  <si>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</si>
  <si>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</si>
  <si>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</si>
  <si>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</si>
  <si>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</si>
  <si>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</si>
  <si>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</si>
  <si>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</si>
  <si>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</si>
  <si>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</si>
  <si>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</si>
  <si>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</si>
  <si>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</si>
  <si>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</si>
  <si>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</si>
  <si>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</si>
  <si>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</si>
  <si>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</si>
  <si>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</si>
  <si>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</si>
  <si>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</si>
  <si>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</si>
  <si>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</si>
  <si>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</si>
  <si>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</si>
  <si>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</si>
  <si>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</si>
  <si>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</si>
  <si>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</si>
  <si>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</si>
  <si>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</si>
  <si>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</si>
  <si>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</si>
  <si>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</si>
  <si>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</si>
  <si>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</si>
  <si>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</si>
  <si>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</si>
  <si>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</si>
  <si>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</si>
  <si>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</si>
  <si>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</si>
  <si>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</si>
  <si>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</si>
  <si>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</si>
  <si>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</si>
  <si>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</si>
  <si>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</si>
  <si>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</si>
  <si>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</si>
  <si>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</si>
  <si>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</si>
  <si>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</si>
  <si>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</si>
  <si>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</si>
  <si>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</si>
  <si>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</si>
  <si>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</si>
  <si>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</si>
  <si>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</si>
  <si>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</si>
  <si>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</si>
  <si>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</si>
  <si>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</si>
  <si>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</si>
  <si>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</si>
  <si>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</si>
  <si>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</si>
  <si>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</si>
  <si>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</si>
  <si>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</si>
  <si>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</si>
  <si>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</si>
  <si>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</si>
  <si>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</si>
  <si>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</si>
  <si>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</si>
  <si>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</si>
  <si>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</si>
  <si>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</si>
  <si>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</si>
  <si>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</si>
  <si>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</si>
  <si>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</si>
  <si>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</si>
  <si>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</si>
  <si>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</si>
  <si>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</si>
  <si>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</si>
  <si>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</si>
  <si>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</si>
  <si>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</si>
  <si>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</si>
  <si>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</si>
  <si>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</si>
  <si>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</si>
  <si>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</si>
  <si>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</si>
  <si>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</si>
  <si>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</si>
  <si>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</si>
  <si>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</si>
  <si>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</si>
  <si>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</si>
  <si>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</si>
  <si>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</si>
  <si>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</si>
  <si>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</si>
  <si>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</si>
  <si>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</si>
  <si>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</si>
  <si>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</si>
  <si>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</si>
  <si>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</si>
  <si>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</si>
  <si>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</si>
  <si>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</si>
  <si>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</si>
  <si>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</si>
  <si>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</si>
  <si>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</si>
  <si>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</si>
  <si>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</si>
  <si>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</si>
  <si>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</si>
  <si>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</si>
  <si>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</si>
  <si>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</si>
  <si>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</si>
  <si>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</si>
  <si>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</si>
  <si>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</si>
  <si>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</si>
  <si>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</si>
  <si>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</si>
  <si>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</si>
  <si>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</si>
  <si>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</si>
  <si>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</si>
  <si>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</si>
  <si>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</si>
  <si>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</si>
  <si>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</si>
  <si>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</si>
  <si>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</si>
  <si>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</si>
  <si>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</si>
  <si>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</si>
  <si>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</si>
  <si>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</si>
  <si>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</si>
  <si>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</si>
  <si>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</si>
  <si>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</si>
  <si>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</si>
  <si>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</si>
  <si>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</si>
  <si>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</si>
  <si>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</si>
  <si>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</si>
  <si>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</si>
  <si>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</si>
  <si>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</si>
  <si>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</si>
  <si>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</si>
  <si>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</si>
  <si>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</si>
  <si>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</si>
  <si>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</si>
  <si>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</si>
  <si>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</si>
  <si>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</si>
  <si>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</si>
  <si>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</si>
  <si>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</si>
  <si>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</si>
  <si>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</si>
  <si>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</si>
  <si>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</si>
  <si>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</si>
  <si>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</si>
  <si>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</si>
  <si>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</si>
  <si>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</si>
  <si>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</si>
  <si>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</si>
  <si>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</si>
  <si>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</si>
  <si>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</si>
  <si>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</si>
  <si>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</si>
  <si>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</si>
  <si>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</si>
  <si>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</si>
  <si>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</si>
  <si>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</si>
  <si>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</si>
  <si>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</si>
  <si>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</si>
  <si>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</si>
  <si>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</si>
  <si>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</si>
  <si>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</si>
  <si>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</si>
  <si>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</si>
  <si>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</si>
  <si>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</si>
  <si>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</si>
  <si>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</si>
  <si>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</si>
  <si>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</si>
  <si>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</si>
  <si>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</si>
  <si>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</si>
  <si>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</si>
  <si>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</si>
  <si>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</si>
  <si>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</si>
  <si>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</si>
  <si>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</si>
  <si>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</si>
  <si>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</si>
  <si>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</si>
  <si>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</si>
  <si>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</si>
  <si>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</si>
  <si>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</si>
  <si>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</si>
  <si>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</si>
  <si>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</si>
  <si>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</si>
  <si>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</si>
  <si>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</si>
  <si>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</si>
  <si>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</si>
  <si>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</si>
  <si>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</si>
  <si>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</si>
  <si>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</si>
  <si>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</si>
  <si>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</si>
  <si>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</si>
  <si>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</si>
  <si>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</si>
  <si>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</si>
  <si>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</si>
  <si>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</si>
  <si>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</si>
  <si>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</si>
  <si>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</si>
  <si>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</si>
  <si>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</si>
  <si>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</si>
  <si>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</si>
  <si>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</si>
  <si>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</si>
  <si>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</si>
  <si>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</si>
  <si>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</si>
  <si>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</si>
  <si>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</si>
  <si>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</si>
  <si>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</si>
  <si>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</si>
  <si>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</si>
  <si>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</si>
  <si>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</si>
  <si>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</si>
  <si>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</si>
  <si>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</si>
  <si>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</si>
  <si>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</si>
  <si>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</si>
  <si>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</si>
  <si>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</si>
  <si>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</si>
  <si>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</si>
  <si>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</si>
  <si>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</si>
  <si>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</si>
  <si>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</si>
  <si>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</si>
  <si>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</si>
  <si>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</si>
  <si>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</si>
  <si>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</si>
  <si>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</si>
  <si>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</si>
  <si>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</si>
  <si>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</si>
  <si>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</si>
  <si>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</si>
  <si>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</si>
  <si>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</si>
  <si>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</si>
  <si>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</si>
  <si>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</si>
  <si>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</si>
  <si>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</si>
  <si>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</si>
  <si>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</si>
  <si>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</si>
  <si>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</si>
  <si>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</si>
  <si>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</si>
  <si>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</si>
  <si>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</si>
  <si>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</si>
  <si>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</si>
  <si>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</si>
  <si>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</si>
  <si>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</si>
  <si>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</si>
  <si>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</si>
  <si>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</si>
  <si>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</si>
  <si>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</si>
  <si>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</si>
  <si>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</si>
  <si>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</si>
  <si>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</si>
  <si>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</si>
  <si>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</si>
  <si>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</si>
  <si>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</si>
  <si>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</si>
  <si>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</si>
  <si>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</si>
  <si>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</si>
  <si>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</si>
  <si>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</si>
  <si>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</si>
  <si>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</si>
  <si>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</si>
  <si>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</si>
  <si>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</si>
  <si>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</si>
  <si>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</si>
  <si>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</si>
  <si>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</si>
  <si>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</si>
  <si>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</si>
  <si>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</si>
  <si>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</si>
  <si>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</si>
  <si>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</si>
  <si>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</si>
  <si>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</si>
  <si>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</si>
  <si>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</si>
  <si>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</si>
  <si>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</si>
  <si>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</si>
  <si>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</si>
  <si>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</si>
  <si>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</si>
  <si>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</si>
  <si>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</si>
  <si>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</si>
  <si>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</si>
  <si>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</si>
  <si>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</si>
  <si>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</si>
  <si>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</si>
  <si>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</si>
  <si>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</si>
  <si>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</si>
  <si>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</si>
  <si>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</si>
  <si>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</si>
  <si>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</si>
  <si>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</si>
  <si>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</si>
  <si>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</si>
  <si>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</si>
  <si>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</si>
  <si>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</si>
  <si>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</si>
  <si>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</si>
  <si>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</si>
  <si>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</si>
  <si>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</si>
  <si>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</si>
  <si>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</si>
  <si>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</si>
  <si>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</si>
  <si>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</si>
  <si>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</si>
  <si>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</si>
  <si>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</si>
  <si>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</si>
  <si>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</si>
  <si>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</si>
  <si>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</si>
  <si>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</si>
  <si>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</si>
  <si>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</si>
  <si>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</si>
  <si>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</si>
  <si>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</si>
  <si>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</si>
  <si>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</si>
  <si>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</si>
  <si>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</si>
  <si>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</si>
  <si>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</si>
  <si>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</si>
  <si>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</si>
  <si>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</si>
  <si>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</si>
  <si>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</si>
  <si>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</si>
  <si>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</si>
  <si>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</si>
  <si>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</si>
  <si>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</si>
  <si>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</si>
  <si>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</si>
  <si>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</si>
  <si>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</si>
  <si>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</si>
  <si>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</si>
  <si>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</si>
  <si>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</si>
  <si>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</si>
  <si>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</si>
  <si>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</si>
  <si>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</si>
  <si>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</si>
  <si>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</si>
  <si>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</si>
  <si>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</si>
  <si>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</si>
  <si>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</si>
  <si>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</si>
  <si>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</si>
  <si>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</si>
  <si>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</si>
  <si>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</si>
  <si>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</si>
  <si>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</si>
  <si>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</si>
  <si>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</si>
  <si>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</si>
  <si>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</si>
  <si>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</si>
  <si>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</si>
  <si>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</si>
  <si>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</si>
  <si>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</si>
  <si>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</si>
  <si>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</si>
  <si>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</si>
  <si>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</si>
  <si>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</si>
  <si>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</si>
  <si>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</si>
  <si>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</si>
  <si>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</si>
  <si>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</si>
  <si>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</si>
  <si>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</si>
  <si>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</si>
  <si>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</si>
  <si>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</si>
  <si>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</si>
  <si>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</si>
  <si>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</si>
  <si>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</si>
  <si>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</si>
  <si>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</si>
  <si>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</si>
  <si>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</si>
  <si>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</si>
  <si>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</si>
  <si>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</si>
  <si>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</si>
  <si>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</si>
  <si>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</si>
  <si>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</si>
  <si>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</si>
  <si>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</si>
  <si>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</si>
  <si>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</si>
  <si>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</si>
  <si>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</si>
  <si>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</si>
  <si>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</si>
  <si>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</si>
  <si>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</si>
  <si>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</si>
  <si>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</si>
  <si>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</si>
  <si>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</si>
  <si>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</si>
  <si>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</si>
  <si>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</si>
  <si>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</si>
  <si>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</si>
  <si>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</si>
  <si>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</si>
  <si>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</si>
  <si>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</si>
  <si>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</si>
  <si>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</si>
  <si>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</si>
  <si>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</si>
  <si>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</si>
  <si>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</si>
  <si>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</si>
  <si>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</si>
  <si>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</si>
  <si>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</si>
  <si>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</si>
  <si>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</si>
  <si>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</si>
  <si>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</si>
  <si>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</si>
  <si>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</si>
  <si>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</si>
  <si>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</si>
  <si>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</si>
  <si>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</si>
  <si>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</si>
  <si>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</si>
  <si>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</si>
  <si>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</si>
  <si>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</si>
  <si>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</si>
  <si>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</si>
  <si>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</si>
  <si>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</si>
  <si>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</si>
  <si>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</si>
  <si>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</si>
  <si>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</si>
  <si>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</si>
  <si>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</si>
  <si>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</si>
  <si>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</si>
  <si>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</si>
  <si>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</si>
  <si>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</si>
  <si>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</si>
  <si>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</si>
  <si>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</si>
  <si>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</si>
  <si>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</si>
  <si>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</si>
  <si>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</si>
  <si>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</si>
  <si>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</si>
  <si>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</si>
  <si>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</si>
  <si>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</si>
  <si>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</si>
  <si>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</si>
  <si>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</si>
  <si>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</si>
  <si>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</si>
  <si>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</si>
  <si>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</si>
  <si>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</si>
  <si>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</si>
  <si>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</si>
  <si>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</si>
  <si>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</si>
  <si>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</si>
  <si>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</si>
  <si>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</si>
  <si>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</si>
  <si>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</si>
  <si>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</si>
  <si>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</si>
  <si>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</si>
  <si>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</si>
  <si>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</si>
  <si>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</si>
  <si>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</si>
  <si>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</si>
  <si>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</si>
  <si>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</si>
  <si>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</si>
  <si>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</si>
  <si>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</si>
  <si>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</si>
  <si>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</si>
  <si>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</si>
  <si>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</si>
  <si>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</si>
  <si>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</si>
  <si>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</si>
  <si>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</si>
  <si>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</si>
  <si>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</si>
  <si>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</si>
  <si>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</si>
  <si>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</si>
  <si>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</si>
  <si>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</si>
  <si>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</si>
  <si>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</si>
  <si>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</si>
  <si>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</si>
  <si>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</si>
  <si>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</si>
  <si>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</si>
  <si>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</si>
  <si>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</si>
  <si>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</si>
  <si>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</si>
  <si>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</si>
  <si>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</si>
  <si>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</si>
  <si>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</si>
  <si>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</si>
  <si>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</si>
  <si>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</si>
  <si>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</si>
  <si>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</si>
  <si>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</si>
  <si>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</si>
  <si>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</si>
  <si>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</si>
  <si>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</si>
  <si>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</si>
  <si>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</si>
  <si>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</si>
  <si>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</si>
  <si>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</si>
  <si>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</si>
  <si>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</si>
  <si>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</si>
  <si>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</si>
  <si>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</si>
  <si>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</si>
  <si>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</si>
  <si>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</si>
  <si>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</si>
  <si>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</si>
  <si>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</si>
  <si>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</si>
  <si>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</si>
  <si>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</si>
  <si>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</si>
  <si>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</si>
  <si>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</si>
  <si>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</si>
  <si>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</si>
  <si>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</si>
  <si>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</si>
  <si>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</si>
  <si>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</si>
  <si>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</si>
  <si>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</si>
  <si>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</si>
  <si>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</si>
  <si>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</si>
  <si>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</si>
  <si>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</si>
  <si>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</si>
  <si>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</si>
  <si>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</si>
  <si>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</si>
  <si>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</si>
  <si>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</si>
  <si>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</si>
  <si>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</si>
  <si>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</si>
  <si>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</si>
  <si>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</si>
  <si>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</si>
  <si>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</si>
  <si>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</si>
  <si>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</si>
  <si>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</si>
  <si>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</si>
  <si>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</si>
  <si>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</si>
  <si>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</si>
  <si>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</si>
  <si>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</si>
  <si>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</si>
  <si>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</si>
  <si>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</si>
  <si>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</si>
  <si>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</si>
  <si>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</si>
  <si>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</si>
  <si>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</si>
  <si>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</si>
  <si>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</si>
  <si>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</si>
  <si>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</si>
  <si>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</si>
  <si>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</si>
  <si>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</si>
  <si>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</si>
  <si>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</si>
  <si>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</si>
  <si>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</si>
  <si>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</si>
  <si>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</si>
  <si>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</si>
  <si>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</si>
  <si>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</si>
  <si>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</si>
  <si>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</si>
  <si>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</si>
  <si>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</si>
  <si>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</si>
  <si>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</si>
  <si>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</si>
  <si>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</si>
  <si>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</si>
  <si>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</si>
  <si>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</si>
  <si>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</si>
  <si>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</si>
  <si>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</si>
  <si>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</si>
  <si>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</si>
  <si>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</si>
  <si>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</si>
  <si>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</si>
  <si>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</si>
  <si>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</si>
  <si>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</si>
  <si>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</si>
  <si>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</si>
  <si>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</si>
  <si>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</si>
  <si>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</si>
  <si>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</si>
  <si>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</si>
  <si>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</si>
  <si>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</si>
  <si>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</si>
  <si>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</si>
  <si>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</si>
  <si>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</si>
  <si>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</si>
  <si>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</si>
  <si>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</si>
  <si>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</si>
  <si>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</si>
  <si>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</si>
  <si>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</si>
  <si>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</si>
  <si>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</si>
  <si>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</si>
  <si>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</si>
  <si>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</si>
  <si>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</si>
  <si>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</si>
  <si>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</si>
  <si>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</si>
  <si>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</si>
  <si>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</si>
  <si>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</si>
  <si>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</si>
  <si>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</si>
  <si>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</si>
  <si>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</si>
  <si>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</si>
  <si>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</si>
  <si>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</si>
  <si>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</si>
  <si>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</si>
  <si>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</si>
  <si>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</si>
  <si>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</si>
  <si>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</si>
  <si>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</si>
  <si>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</si>
  <si>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</si>
  <si>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</si>
  <si>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</si>
  <si>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</si>
  <si>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</si>
  <si>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</si>
  <si>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</si>
  <si>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</si>
  <si>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</si>
  <si>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</si>
  <si>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</si>
  <si>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</si>
  <si>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</si>
  <si>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</si>
  <si>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</si>
  <si>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</si>
  <si>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</si>
  <si>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</si>
  <si>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</si>
  <si>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</si>
  <si>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</si>
  <si>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</si>
  <si>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</si>
  <si>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</si>
  <si>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</si>
  <si>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</si>
  <si>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</si>
  <si>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</si>
  <si>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</si>
  <si>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</si>
  <si>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</si>
  <si>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</si>
  <si>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</si>
  <si>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</si>
  <si>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</si>
  <si>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</si>
  <si>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</si>
  <si>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</si>
  <si>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</si>
  <si>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</si>
  <si>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</si>
  <si>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</si>
  <si>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</si>
  <si>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</si>
  <si>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</si>
  <si>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</si>
  <si>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</si>
  <si>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</si>
  <si>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</si>
  <si>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</si>
  <si>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</si>
  <si>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</si>
  <si>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</si>
  <si>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</si>
  <si>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</si>
  <si>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</si>
  <si>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</si>
  <si>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</si>
  <si>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</si>
  <si>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</si>
  <si>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</si>
  <si>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</si>
  <si>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</si>
  <si>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</si>
  <si>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</si>
  <si>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</si>
  <si>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</si>
  <si>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</si>
  <si>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</si>
  <si>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</si>
  <si>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</si>
  <si>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</si>
  <si>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</si>
  <si>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</si>
  <si>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</si>
  <si>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</si>
  <si>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</si>
  <si>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</si>
  <si>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</si>
  <si>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</si>
  <si>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</si>
  <si>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</si>
  <si>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</si>
  <si>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</si>
  <si>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</si>
  <si>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</si>
  <si>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</si>
  <si>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</si>
  <si>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</si>
  <si>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</si>
  <si>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</si>
  <si>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</si>
  <si>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</si>
  <si>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</si>
  <si>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</si>
  <si>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</si>
  <si>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</si>
  <si>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</si>
  <si>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</si>
  <si>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</si>
  <si>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</si>
  <si>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</si>
  <si>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</si>
  <si>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</si>
  <si>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</si>
  <si>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</si>
  <si>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</si>
  <si>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</si>
  <si>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</si>
  <si>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</si>
  <si>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</si>
  <si>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</si>
  <si>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</si>
  <si>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</si>
  <si>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</si>
  <si>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</si>
  <si>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</si>
  <si>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</si>
  <si>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</si>
  <si>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</si>
  <si>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</si>
  <si>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</si>
  <si>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</si>
  <si>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</si>
  <si>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</si>
  <si>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</si>
  <si>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</si>
  <si>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</si>
  <si>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</si>
  <si>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</si>
  <si>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</si>
  <si>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</si>
  <si>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</si>
  <si>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</si>
  <si>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</si>
  <si>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</si>
  <si>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</si>
  <si>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</si>
  <si>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</si>
  <si>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</si>
  <si>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</si>
  <si>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</si>
  <si>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</si>
  <si>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</si>
  <si>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</si>
  <si>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</si>
  <si>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</si>
  <si>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</si>
  <si>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</si>
  <si>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</si>
  <si>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</si>
  <si>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</si>
  <si>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</si>
  <si>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</si>
  <si>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</si>
  <si>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</si>
  <si>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</si>
  <si>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</si>
  <si>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</si>
  <si>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</si>
  <si>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</si>
  <si>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</si>
  <si>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</si>
  <si>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</si>
  <si>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</si>
  <si>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</si>
  <si>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</si>
  <si>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</si>
  <si>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</si>
  <si>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</si>
  <si>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</si>
  <si>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</si>
  <si>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</si>
  <si>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</si>
  <si>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</si>
  <si>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</si>
  <si>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</si>
  <si>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</si>
  <si>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</si>
  <si>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</si>
  <si>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</si>
  <si>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</si>
  <si>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</si>
  <si>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</si>
  <si>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</si>
  <si>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</si>
  <si>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</si>
  <si>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</si>
  <si>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</si>
  <si>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</si>
  <si>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</si>
  <si>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</si>
  <si>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</si>
  <si>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</si>
  <si>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</si>
  <si>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</si>
  <si>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</si>
  <si>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</si>
  <si>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</si>
  <si>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</si>
  <si>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</si>
  <si>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</si>
  <si>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</si>
  <si>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</si>
  <si>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</si>
  <si>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</si>
  <si>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</si>
  <si>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</si>
  <si>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</si>
  <si>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</si>
  <si>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</si>
  <si>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</si>
  <si>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</si>
  <si>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</si>
  <si>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</si>
  <si>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</si>
  <si>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</si>
  <si>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</si>
  <si>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</si>
  <si>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</si>
  <si>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</si>
  <si>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</si>
  <si>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</si>
  <si>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</si>
  <si>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</si>
  <si>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</si>
  <si>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</si>
  <si>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</si>
  <si>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</si>
  <si>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</si>
  <si>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</si>
  <si>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</si>
  <si>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</si>
  <si>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</si>
  <si>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</si>
  <si>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</si>
  <si>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</si>
  <si>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</si>
  <si>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</si>
  <si>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</si>
  <si>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</si>
  <si>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</si>
  <si>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</si>
  <si>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</si>
  <si>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</si>
  <si>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</si>
  <si>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</si>
  <si>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</si>
  <si>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</si>
  <si>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</si>
  <si>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</si>
  <si>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</si>
  <si>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</si>
  <si>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</si>
  <si>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</si>
  <si>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</si>
  <si>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</si>
  <si>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</si>
  <si>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</si>
  <si>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</si>
  <si>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</si>
  <si>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</si>
  <si>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</si>
  <si>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</si>
  <si>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</si>
  <si>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</si>
  <si>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</si>
  <si>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</si>
  <si>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</si>
  <si>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</si>
  <si>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</si>
  <si>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</si>
  <si>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</si>
  <si>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</si>
  <si>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</si>
  <si>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</si>
  <si>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</si>
  <si>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</si>
  <si>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</si>
  <si>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</si>
  <si>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</si>
  <si>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</si>
  <si>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</si>
  <si>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</si>
  <si>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</si>
  <si>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</si>
  <si>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</si>
  <si>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</si>
  <si>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</si>
  <si>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</si>
  <si>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</si>
  <si>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</si>
  <si>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</si>
  <si>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</si>
  <si>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</si>
  <si>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</si>
  <si>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</si>
  <si>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</si>
  <si>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</si>
  <si>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</si>
  <si>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</si>
  <si>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</si>
  <si>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</si>
  <si>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</si>
  <si>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</si>
  <si>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</si>
  <si>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</si>
  <si>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</si>
  <si>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</si>
  <si>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</si>
  <si>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</si>
  <si>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</si>
  <si>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</si>
  <si>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</si>
  <si>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</si>
  <si>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</si>
  <si>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</si>
  <si>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</si>
  <si>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</si>
  <si>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</si>
  <si>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</si>
  <si>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</si>
  <si>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</si>
  <si>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</si>
  <si>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</si>
  <si>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</si>
  <si>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</si>
  <si>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</si>
  <si>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</si>
  <si>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</si>
  <si>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</si>
  <si>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</si>
  <si>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</si>
  <si>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</si>
  <si>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</si>
  <si>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</si>
  <si>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</si>
  <si>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</si>
  <si>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</si>
  <si>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</si>
  <si>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</si>
  <si>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</si>
  <si>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</si>
  <si>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</si>
  <si>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</si>
  <si>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</si>
  <si>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</si>
  <si>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</si>
  <si>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</si>
  <si>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</si>
  <si>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</si>
  <si>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</si>
  <si>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</si>
  <si>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</si>
  <si>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</si>
  <si>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</si>
  <si>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</si>
  <si>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</si>
  <si>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</si>
  <si>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</si>
  <si>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</si>
  <si>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</si>
  <si>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</si>
  <si>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</si>
  <si>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</si>
  <si>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</si>
  <si>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</si>
  <si>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</si>
  <si>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</si>
  <si>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</si>
  <si>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</si>
  <si>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</si>
  <si>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</si>
  <si>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</si>
  <si>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</si>
  <si>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</si>
  <si>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</si>
  <si>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</si>
  <si>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</si>
  <si>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</si>
  <si>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</si>
  <si>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</si>
  <si>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</si>
  <si>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</si>
  <si>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</si>
  <si>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</si>
  <si>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</si>
  <si>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</si>
  <si>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</si>
  <si>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</si>
  <si>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</si>
  <si>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</si>
  <si>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</si>
  <si>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</si>
  <si>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</si>
  <si>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</si>
  <si>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</si>
  <si>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</si>
  <si>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</si>
  <si>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</si>
  <si>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</si>
  <si>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</si>
  <si>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</si>
  <si>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</si>
  <si>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</si>
  <si>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</si>
  <si>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</si>
  <si>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</si>
  <si>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</si>
  <si>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</si>
  <si>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</si>
  <si>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</si>
  <si>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</si>
  <si>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</si>
  <si>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</si>
  <si>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</si>
  <si>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</si>
  <si>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</si>
  <si>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</si>
  <si>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</si>
  <si>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</si>
  <si>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</si>
  <si>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</si>
  <si>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</si>
  <si>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</si>
  <si>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</si>
  <si>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</si>
  <si>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</si>
  <si>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</si>
  <si>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</si>
  <si>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</si>
  <si>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</si>
  <si>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</si>
  <si>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</si>
  <si>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</si>
  <si>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</si>
  <si>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</si>
  <si>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</si>
  <si>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</si>
  <si>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</si>
  <si>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</si>
  <si>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</si>
  <si>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</si>
  <si>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</si>
  <si>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</si>
  <si>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</si>
  <si>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</si>
  <si>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</si>
  <si>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</si>
  <si>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</si>
  <si>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</si>
  <si>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</si>
  <si>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</si>
  <si>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</si>
  <si>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</si>
  <si>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</si>
  <si>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</si>
  <si>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</si>
  <si>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</si>
  <si>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</si>
  <si>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</si>
  <si>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</si>
  <si>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</si>
  <si>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</si>
  <si>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</si>
  <si>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</si>
  <si>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</si>
  <si>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</si>
  <si>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</si>
  <si>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</si>
  <si>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</si>
  <si>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</si>
  <si>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</si>
  <si>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</si>
  <si>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</si>
  <si>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</si>
  <si>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</si>
  <si>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</si>
  <si>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</si>
  <si>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</si>
  <si>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</si>
  <si>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</si>
  <si>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</si>
  <si>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</si>
  <si>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</si>
  <si>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</si>
  <si>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</si>
  <si>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</si>
  <si>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</si>
  <si>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</si>
  <si>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</si>
  <si>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</si>
  <si>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</si>
  <si>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</si>
  <si>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</si>
  <si>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</si>
  <si>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</si>
  <si>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</si>
  <si>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</si>
  <si>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</si>
  <si>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</si>
  <si>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</si>
  <si>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</si>
  <si>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</si>
  <si>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</si>
  <si>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</si>
  <si>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</si>
  <si>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</si>
  <si>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</si>
  <si>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</si>
  <si>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</si>
  <si>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</si>
  <si>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</si>
  <si>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</si>
  <si>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</si>
  <si>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</si>
  <si>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</si>
  <si>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</si>
  <si>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</si>
  <si>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</si>
  <si>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</si>
  <si>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</si>
  <si>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</si>
  <si>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</si>
  <si>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</si>
  <si>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</si>
  <si>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</si>
  <si>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</si>
  <si>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</si>
  <si>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</si>
  <si>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</si>
  <si>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</si>
  <si>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</si>
  <si>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</si>
  <si>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</si>
  <si>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</si>
  <si>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</si>
  <si>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</si>
  <si>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</si>
  <si>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</si>
  <si>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</si>
  <si>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</si>
  <si>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</si>
  <si>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</si>
  <si>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</si>
  <si>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</si>
  <si>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</si>
  <si>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</si>
  <si>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</si>
  <si>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</si>
  <si>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</si>
  <si>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</si>
  <si>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</si>
  <si>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</si>
  <si>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</si>
  <si>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</si>
  <si>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</si>
  <si>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</si>
  <si>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</si>
  <si>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</si>
  <si>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</si>
  <si>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</si>
  <si>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</si>
  <si>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</si>
  <si>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</si>
  <si>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</si>
  <si>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</si>
  <si>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</si>
  <si>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</si>
  <si>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</si>
  <si>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</si>
  <si>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</si>
  <si>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</si>
  <si>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</si>
  <si>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</si>
  <si>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</si>
  <si>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</si>
  <si>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</si>
  <si>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</si>
  <si>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</si>
  <si>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</si>
  <si>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</si>
  <si>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</si>
  <si>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</si>
  <si>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</si>
  <si>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</si>
  <si>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</si>
  <si>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</si>
  <si>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</si>
  <si>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</si>
  <si>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</si>
  <si>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</si>
  <si>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</si>
  <si>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</si>
  <si>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</si>
  <si>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</si>
  <si>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</si>
  <si>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</si>
  <si>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</si>
  <si>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</si>
  <si>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</si>
  <si>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</si>
  <si>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</si>
  <si>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</si>
  <si>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</si>
  <si>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</si>
  <si>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</si>
  <si>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</si>
  <si>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</si>
  <si>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</si>
  <si>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</si>
  <si>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</si>
  <si>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</si>
  <si>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</si>
  <si>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</si>
  <si>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</si>
  <si>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</si>
  <si>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</si>
  <si>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</si>
  <si>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</si>
  <si>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</si>
  <si>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</si>
  <si>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</si>
  <si>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</si>
  <si>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</si>
  <si>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</si>
  <si>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</si>
  <si>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</si>
  <si>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</si>
  <si>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</si>
  <si>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</si>
  <si>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</si>
  <si>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</si>
  <si>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</si>
  <si>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</si>
  <si>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</si>
  <si>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</si>
  <si>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</si>
  <si>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</si>
  <si>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</si>
  <si>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</si>
  <si>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</si>
  <si>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</si>
  <si>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</si>
  <si>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</si>
  <si>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</si>
  <si>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</si>
  <si>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</si>
  <si>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</si>
  <si>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</si>
  <si>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</si>
  <si>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</si>
  <si>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</si>
  <si>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</si>
  <si>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</si>
  <si>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</si>
  <si>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</si>
  <si>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</si>
  <si>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</si>
  <si>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</si>
  <si>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</si>
  <si>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</si>
  <si>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</si>
  <si>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</si>
  <si>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</si>
  <si>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</si>
  <si>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</si>
  <si>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</si>
  <si>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</si>
  <si>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</si>
  <si>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</si>
  <si>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</si>
  <si>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</si>
  <si>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</si>
  <si>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</si>
  <si>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</si>
  <si>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</si>
  <si>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</si>
  <si>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</si>
  <si>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</si>
  <si>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</si>
  <si>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</si>
  <si>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</si>
  <si>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</si>
  <si>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</si>
  <si>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</si>
  <si>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</si>
  <si>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</si>
  <si>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</si>
  <si>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</si>
  <si>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</si>
  <si>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</si>
  <si>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</si>
  <si>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</si>
  <si>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</si>
  <si>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</si>
  <si>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</si>
  <si>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</si>
  <si>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</si>
  <si>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</si>
  <si>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</si>
  <si>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</si>
  <si>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</si>
  <si>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</si>
  <si>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</si>
  <si>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</si>
  <si>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</si>
  <si>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</si>
  <si>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</si>
  <si>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</si>
  <si>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</si>
  <si>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</si>
  <si>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</si>
  <si>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</si>
  <si>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</si>
  <si>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</si>
  <si>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</si>
  <si>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</si>
  <si>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</si>
  <si>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</si>
  <si>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</si>
  <si>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</si>
  <si>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</si>
  <si>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</si>
  <si>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</si>
  <si>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</si>
  <si>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</si>
  <si>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</si>
  <si>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</si>
  <si>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</si>
  <si>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</si>
  <si>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</si>
  <si>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</si>
  <si>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</si>
  <si>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</si>
  <si>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</si>
  <si>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</si>
  <si>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</si>
  <si>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</si>
  <si>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</si>
  <si>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</si>
  <si>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</si>
  <si>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</si>
  <si>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</si>
  <si>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</si>
  <si>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</si>
  <si>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</si>
  <si>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</si>
  <si>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</si>
  <si>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</si>
  <si>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</si>
  <si>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</si>
  <si>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</si>
  <si>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</si>
  <si>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</si>
  <si>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</si>
  <si>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</si>
  <si>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</si>
  <si>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</si>
  <si>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</si>
  <si>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</si>
  <si>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</si>
  <si>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</si>
  <si>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</si>
  <si>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</si>
  <si>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</si>
  <si>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</si>
  <si>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</si>
  <si>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</si>
  <si>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</si>
  <si>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</si>
  <si>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</si>
  <si>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</si>
  <si>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</si>
  <si>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</si>
  <si>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</si>
  <si>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</si>
  <si>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</si>
  <si>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</si>
  <si>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</si>
  <si>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</si>
  <si>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</si>
  <si>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</si>
  <si>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</si>
  <si>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</si>
  <si>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</si>
  <si>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</si>
  <si>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</si>
  <si>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</si>
  <si>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</si>
  <si>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</si>
  <si>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</si>
  <si>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</si>
  <si>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</si>
  <si>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</si>
  <si>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</si>
  <si>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</si>
  <si>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</si>
  <si>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</si>
  <si>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</si>
  <si>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</si>
  <si>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</si>
  <si>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</si>
  <si>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</si>
  <si>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</si>
  <si>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</si>
  <si>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</si>
  <si>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</si>
  <si>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</si>
  <si>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</si>
  <si>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</si>
  <si>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</si>
  <si>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</si>
  <si>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</si>
  <si>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</si>
  <si>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</si>
  <si>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</si>
  <si>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</si>
  <si>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</si>
  <si>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</si>
  <si>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</si>
  <si>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</si>
  <si>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</si>
  <si>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</si>
  <si>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</si>
  <si>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</si>
  <si>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</si>
  <si>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</si>
  <si>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</si>
  <si>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</si>
  <si>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</si>
  <si>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</si>
  <si>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</si>
  <si>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</si>
  <si>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</si>
  <si>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</si>
  <si>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</si>
  <si>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</si>
  <si>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</si>
  <si>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</si>
  <si>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</si>
  <si>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</si>
  <si>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</si>
  <si>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</si>
  <si>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</si>
  <si>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</si>
  <si>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</si>
  <si>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</si>
  <si>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</si>
  <si>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</si>
  <si>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</si>
  <si>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</si>
  <si>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</si>
  <si>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</si>
  <si>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</si>
  <si>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</si>
  <si>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</si>
  <si>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</si>
  <si>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</si>
  <si>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</si>
  <si>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</si>
  <si>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</si>
  <si>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</si>
  <si>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</si>
  <si>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</si>
  <si>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</si>
  <si>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</si>
  <si>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</si>
  <si>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</si>
  <si>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</si>
  <si>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</si>
  <si>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</si>
  <si>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</si>
  <si>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</si>
  <si>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</si>
  <si>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</si>
  <si>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</si>
  <si>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</si>
  <si>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</si>
  <si>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</si>
  <si>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</si>
  <si>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</si>
  <si>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</si>
  <si>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</si>
  <si>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</si>
  <si>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</si>
  <si>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</si>
  <si>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</si>
  <si>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</si>
  <si>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</si>
  <si>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</si>
  <si>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</si>
  <si>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</si>
  <si>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</si>
  <si>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</si>
  <si>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</si>
  <si>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</si>
  <si>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</si>
  <si>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</si>
  <si>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</si>
  <si>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</si>
  <si>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</si>
  <si>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</si>
  <si>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</si>
  <si>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</si>
  <si>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</si>
  <si>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</si>
  <si>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</si>
  <si>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</si>
  <si>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</si>
  <si>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</si>
  <si>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</si>
  <si>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</si>
  <si>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</si>
  <si>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</si>
  <si>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</si>
  <si>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</si>
  <si>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</si>
  <si>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</si>
  <si>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</si>
  <si>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</si>
  <si>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</si>
  <si>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</si>
  <si>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</si>
  <si>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</si>
  <si>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</si>
  <si>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</si>
  <si>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</si>
  <si>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</si>
  <si>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</si>
  <si>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</si>
  <si>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</si>
  <si>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</si>
  <si>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</si>
  <si>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</si>
  <si>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</si>
  <si>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</si>
  <si>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</si>
  <si>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</si>
  <si>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</si>
  <si>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</si>
  <si>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</si>
  <si>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</si>
  <si>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</si>
  <si>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</si>
  <si>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</si>
  <si>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</si>
  <si>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</si>
  <si>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</si>
  <si>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</si>
  <si>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</si>
  <si>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</si>
  <si>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</si>
  <si>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</si>
  <si>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</si>
  <si>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</si>
  <si>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</si>
  <si>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</si>
  <si>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</si>
  <si>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</si>
  <si>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</si>
  <si>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</si>
  <si>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</si>
  <si>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</si>
  <si>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</si>
  <si>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</si>
  <si>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</si>
  <si>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</si>
  <si>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</si>
  <si>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</si>
  <si>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</si>
  <si>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</si>
  <si>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</si>
  <si>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</si>
  <si>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</si>
  <si>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</si>
  <si>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</si>
  <si>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</si>
  <si>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</si>
  <si>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</si>
  <si>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</si>
  <si>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</si>
  <si>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</si>
  <si>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</si>
  <si>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</si>
  <si>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</si>
  <si>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</si>
  <si>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</si>
  <si>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</si>
  <si>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</si>
  <si>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</si>
  <si>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</si>
  <si>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</si>
  <si>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</si>
  <si>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</si>
  <si>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</si>
  <si>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</si>
  <si>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</si>
  <si>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</si>
  <si>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</si>
  <si>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</si>
  <si>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</si>
  <si>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</si>
  <si>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</si>
  <si>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</si>
  <si>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</si>
  <si>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</si>
  <si>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</si>
  <si>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</si>
  <si>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</si>
  <si>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</si>
  <si>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</si>
  <si>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</si>
  <si>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</si>
  <si>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</si>
  <si>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</si>
  <si>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</si>
  <si>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</si>
  <si>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</si>
  <si>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</si>
  <si>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</si>
  <si>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</si>
  <si>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</si>
  <si>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</si>
  <si>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</si>
  <si>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</si>
  <si>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</si>
  <si>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</si>
  <si>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</si>
  <si>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</si>
  <si>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</si>
  <si>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</si>
  <si>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</si>
  <si>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</si>
  <si>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</si>
  <si>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</si>
  <si>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</si>
  <si>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</si>
  <si>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</si>
  <si>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</si>
  <si>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</si>
  <si>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</si>
  <si>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</si>
  <si>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</si>
  <si>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</si>
  <si>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</si>
  <si>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</si>
  <si>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</si>
  <si>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</si>
  <si>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</si>
  <si>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</si>
  <si>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</si>
  <si>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</si>
  <si>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</si>
  <si>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</si>
  <si>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</si>
  <si>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</si>
  <si>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</si>
  <si>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</si>
  <si>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</si>
  <si>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</si>
  <si>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</si>
  <si>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</si>
  <si>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</si>
  <si>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</si>
  <si>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</si>
  <si>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</si>
  <si>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</si>
  <si>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</si>
  <si>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</si>
  <si>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</si>
  <si>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</si>
  <si>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</si>
  <si>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</si>
  <si>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</si>
  <si>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</si>
  <si>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</si>
  <si>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</si>
  <si>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</si>
  <si>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</si>
  <si>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</si>
  <si>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</si>
  <si>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</si>
  <si>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</si>
  <si>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</si>
  <si>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</si>
  <si>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</si>
  <si>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</si>
  <si>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</si>
  <si>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</si>
  <si>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</si>
  <si>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</si>
  <si>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</si>
  <si>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</si>
  <si>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</si>
  <si>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</si>
  <si>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</si>
  <si>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</si>
  <si>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</si>
  <si>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</si>
  <si>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</si>
  <si>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</si>
  <si>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</si>
  <si>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</si>
  <si>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</si>
  <si>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</si>
  <si>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</si>
  <si>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</si>
  <si>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</si>
  <si>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</si>
  <si>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</si>
  <si>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</si>
  <si>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</si>
  <si>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</si>
  <si>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</si>
  <si>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</si>
  <si>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</si>
  <si>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</si>
  <si>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</si>
  <si>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</si>
  <si>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</si>
  <si>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</si>
  <si>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</si>
  <si>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</si>
  <si>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</si>
  <si>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</si>
  <si>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</si>
  <si>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</si>
  <si>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</si>
  <si>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</si>
  <si>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</si>
  <si>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</si>
  <si>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</si>
  <si>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</si>
  <si>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</si>
  <si>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</si>
  <si>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</si>
  <si>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</si>
  <si>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</si>
  <si>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</si>
  <si>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</si>
  <si>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</si>
  <si>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</si>
  <si>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</si>
  <si>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</si>
  <si>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</si>
  <si>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</si>
  <si>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</si>
  <si>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</si>
  <si>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</si>
  <si>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</si>
  <si>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</si>
  <si>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</si>
  <si>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</si>
  <si>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</si>
  <si>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</si>
  <si>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</si>
  <si>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</si>
  <si>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</si>
  <si>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</si>
  <si>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</si>
  <si>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</si>
  <si>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</si>
  <si>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</si>
  <si>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</si>
  <si>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</si>
  <si>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</si>
  <si>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</si>
  <si>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</si>
  <si>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</si>
  <si>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</si>
  <si>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</si>
  <si>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</si>
  <si>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</si>
  <si>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</si>
  <si>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</si>
  <si>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</si>
  <si>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</si>
  <si>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</si>
  <si>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</si>
  <si>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</si>
  <si>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</si>
  <si>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</si>
  <si>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</si>
  <si>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</si>
  <si>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</si>
  <si>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</si>
  <si>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</si>
  <si>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</si>
  <si>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</si>
  <si>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</si>
  <si>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</si>
  <si>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</si>
  <si>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</si>
  <si>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</si>
  <si>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</si>
  <si>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</si>
  <si>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</si>
  <si>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</si>
  <si>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</si>
  <si>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</si>
  <si>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</si>
  <si>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</si>
  <si>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</si>
  <si>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</si>
  <si>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</si>
  <si>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</si>
  <si>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</si>
  <si>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</si>
  <si>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</si>
  <si>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</si>
  <si>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</si>
  <si>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</si>
  <si>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</si>
  <si>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</si>
  <si>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</si>
  <si>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</si>
  <si>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</si>
  <si>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</si>
  <si>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</si>
  <si>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</si>
  <si>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</si>
  <si>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</si>
  <si>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</si>
  <si>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</si>
  <si>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</si>
  <si>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</si>
  <si>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</si>
  <si>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</si>
  <si>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</si>
  <si>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</si>
  <si>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</si>
  <si>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</si>
  <si>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</si>
  <si>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</si>
  <si>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</si>
  <si>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</si>
  <si>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</si>
  <si>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</si>
  <si>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</si>
  <si>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</si>
  <si>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</si>
  <si>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</si>
  <si>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</si>
  <si>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</si>
  <si>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</si>
  <si>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</si>
  <si>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</si>
  <si>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</si>
  <si>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</si>
  <si>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</si>
  <si>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</si>
  <si>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</si>
  <si>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</si>
  <si>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</si>
  <si>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</si>
  <si>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</si>
  <si>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</si>
  <si>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</si>
  <si>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</si>
  <si>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</si>
  <si>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</si>
  <si>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</si>
  <si>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</si>
  <si>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</si>
  <si>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</si>
  <si>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</si>
  <si>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</si>
  <si>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</si>
  <si>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</si>
  <si>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</si>
  <si>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</si>
  <si>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</si>
  <si>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</si>
  <si>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</si>
  <si>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</si>
  <si>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</si>
  <si>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</si>
  <si>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</si>
  <si>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</si>
  <si>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</si>
  <si>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</si>
  <si>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</si>
  <si>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</si>
  <si>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</si>
  <si>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</si>
  <si>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</si>
  <si>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</si>
  <si>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</si>
  <si>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</si>
  <si>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</si>
  <si>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</si>
  <si>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</si>
  <si>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</si>
  <si>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</si>
  <si>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</si>
  <si>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</si>
  <si>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</si>
  <si>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</si>
  <si>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</si>
  <si>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</si>
  <si>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</si>
  <si>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</si>
  <si>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</si>
  <si>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</si>
  <si>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</si>
  <si>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</si>
  <si>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</si>
  <si>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</si>
  <si>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</si>
  <si>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</si>
  <si>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</si>
  <si>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</si>
  <si>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</si>
  <si>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</si>
  <si>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</si>
  <si>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</si>
  <si>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</si>
  <si>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</si>
  <si>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</si>
  <si>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</si>
  <si>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</si>
  <si>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</si>
  <si>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</si>
  <si>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</si>
  <si>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</si>
  <si>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</si>
  <si>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</si>
  <si>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</si>
  <si>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</si>
  <si>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</si>
  <si>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</si>
  <si>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</si>
  <si>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</si>
  <si>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</si>
  <si>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</si>
  <si>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</si>
  <si>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</si>
  <si>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</si>
  <si>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</si>
  <si>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</si>
  <si>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</si>
  <si>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</si>
  <si>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</si>
  <si>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</si>
  <si>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</si>
  <si>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</si>
  <si>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</si>
  <si>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</si>
  <si>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</si>
  <si>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</si>
  <si>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</si>
  <si>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</si>
  <si>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</si>
  <si>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</si>
  <si>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</si>
  <si>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</si>
  <si>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</si>
  <si>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</si>
  <si>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</si>
  <si>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</si>
  <si>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</si>
  <si>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</si>
  <si>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</si>
  <si>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</si>
  <si>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</si>
  <si>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</si>
  <si>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</si>
  <si>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</si>
  <si>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</si>
  <si>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</si>
  <si>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</si>
  <si>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</si>
  <si>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</si>
  <si>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</si>
  <si>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</si>
  <si>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</si>
  <si>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</si>
  <si>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</si>
  <si>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</si>
  <si>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</si>
  <si>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</si>
  <si>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</si>
  <si>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</si>
  <si>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</si>
  <si>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</si>
  <si>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</si>
  <si>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</si>
  <si>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</si>
  <si>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</si>
  <si>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</si>
  <si>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</si>
  <si>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</si>
  <si>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</si>
  <si>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</si>
  <si>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</si>
  <si>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</si>
  <si>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</si>
  <si>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</si>
  <si>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</si>
  <si>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</si>
  <si>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</si>
  <si>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</si>
  <si>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</si>
  <si>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</si>
  <si>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</si>
  <si>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</si>
  <si>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</si>
  <si>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</si>
  <si>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</si>
  <si>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</si>
  <si>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</si>
  <si>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</si>
  <si>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</si>
  <si>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</si>
  <si>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</si>
  <si>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</si>
  <si>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</si>
  <si>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</si>
  <si>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</si>
  <si>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</si>
  <si>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</si>
  <si>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</si>
  <si>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</si>
  <si>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</si>
  <si>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</si>
  <si>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</si>
  <si>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</si>
  <si>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</si>
  <si>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</si>
  <si>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</si>
  <si>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</si>
  <si>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</si>
  <si>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</si>
  <si>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</si>
  <si>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</si>
  <si>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</si>
  <si>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</si>
  <si>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</si>
  <si>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</si>
  <si>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</si>
  <si>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</si>
  <si>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</si>
  <si>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</si>
  <si>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</si>
  <si>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</si>
  <si>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</si>
  <si>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</si>
  <si>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</si>
  <si>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</si>
  <si>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</si>
  <si>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</si>
  <si>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</si>
  <si>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</si>
  <si>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</si>
  <si>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</si>
  <si>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</si>
  <si>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</si>
  <si>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</si>
  <si>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</si>
  <si>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</si>
  <si>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</si>
  <si>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</si>
  <si>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</si>
  <si>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</si>
  <si>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</si>
  <si>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</si>
  <si>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</si>
  <si>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</si>
  <si>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</si>
  <si>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</si>
  <si>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</si>
  <si>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</si>
  <si>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</si>
  <si>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</si>
  <si>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</si>
  <si>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</si>
  <si>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</si>
  <si>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</si>
  <si>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</si>
  <si>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</si>
  <si>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</si>
  <si>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</si>
  <si>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</si>
  <si>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</si>
  <si>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</si>
  <si>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</si>
  <si>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</si>
  <si>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</si>
  <si>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</si>
  <si>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</si>
  <si>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</si>
  <si>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</si>
  <si>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</si>
  <si>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</si>
  <si>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</si>
  <si>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</si>
  <si>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</si>
  <si>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</si>
  <si>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</si>
  <si>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</si>
  <si>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</si>
  <si>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</si>
  <si>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</si>
  <si>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</si>
  <si>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</si>
  <si>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</si>
  <si>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</si>
  <si>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</si>
  <si>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</si>
  <si>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</si>
  <si>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</si>
  <si>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</si>
  <si>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</si>
  <si>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</si>
  <si>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</si>
  <si>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</si>
  <si>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</si>
  <si>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</si>
  <si>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</si>
  <si>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</si>
  <si>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</si>
  <si>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</si>
  <si>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</si>
  <si>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</si>
  <si>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</si>
  <si>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</si>
  <si>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</si>
  <si>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</si>
  <si>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</si>
  <si>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</si>
  <si>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</si>
  <si>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</si>
  <si>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</si>
  <si>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</si>
  <si>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</si>
  <si>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</si>
  <si>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</si>
  <si>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</si>
  <si>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</si>
  <si>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</si>
  <si>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</si>
  <si>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</si>
  <si>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</si>
  <si>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</si>
  <si>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</si>
  <si>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</si>
  <si>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</si>
  <si>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</si>
  <si>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</si>
  <si>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</si>
  <si>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</si>
  <si>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</si>
  <si>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</si>
  <si>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</si>
  <si>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</si>
  <si>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</si>
  <si>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</si>
  <si>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</si>
  <si>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</si>
  <si>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</si>
  <si>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</si>
  <si>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</si>
  <si>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</si>
  <si>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</si>
  <si>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</si>
  <si>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</si>
  <si>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</si>
  <si>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</si>
  <si>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</si>
  <si>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</si>
  <si>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</si>
  <si>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</si>
  <si>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</si>
  <si>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</si>
  <si>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</si>
  <si>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</si>
  <si>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</si>
  <si>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</si>
  <si>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</si>
  <si>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</si>
  <si>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</si>
  <si>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</si>
  <si>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</si>
  <si>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</si>
  <si>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</si>
  <si>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</si>
  <si>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</si>
  <si>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</si>
  <si>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</si>
  <si>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</si>
  <si>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</si>
  <si>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</si>
  <si>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</si>
  <si>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</si>
  <si>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</si>
  <si>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</si>
  <si>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</si>
  <si>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</si>
  <si>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</si>
  <si>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</si>
  <si>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</si>
  <si>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</si>
  <si>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</si>
  <si>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</si>
  <si>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</si>
  <si>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</si>
  <si>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</si>
  <si>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</si>
  <si>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</si>
  <si>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</si>
  <si>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</si>
  <si>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</si>
  <si>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</si>
  <si>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</si>
  <si>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</si>
  <si>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</si>
  <si>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</si>
  <si>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</si>
  <si>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</si>
  <si>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</si>
  <si>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</si>
  <si>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</si>
  <si>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</si>
  <si>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</si>
  <si>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</si>
  <si>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</si>
  <si>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</si>
  <si>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</si>
  <si>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</si>
  <si>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</si>
  <si>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</si>
  <si>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</si>
  <si>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</si>
  <si>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</si>
  <si>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</si>
  <si>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</si>
  <si>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</si>
  <si>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</si>
  <si>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</si>
  <si>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</si>
  <si>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</si>
  <si>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</si>
  <si>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</si>
  <si>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</si>
  <si>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</si>
  <si>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</si>
  <si>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</si>
  <si>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</si>
  <si>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</si>
  <si>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</si>
  <si>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</si>
  <si>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</si>
  <si>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</si>
  <si>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</si>
  <si>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</si>
  <si>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</si>
  <si>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</si>
  <si>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</si>
  <si>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</si>
  <si>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</si>
  <si>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</si>
  <si>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</si>
  <si>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</si>
  <si>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</si>
  <si>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</si>
  <si>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</si>
  <si>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</si>
  <si>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</si>
  <si>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</si>
  <si>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</si>
  <si>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</si>
  <si>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</si>
  <si>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</si>
  <si>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</si>
  <si>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</si>
  <si>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</si>
  <si>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</si>
  <si>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</si>
  <si>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</si>
  <si>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</si>
  <si>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</si>
  <si>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</si>
  <si>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</si>
  <si>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</si>
  <si>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</si>
  <si>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</si>
  <si>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</si>
  <si>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</si>
  <si>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</si>
  <si>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</si>
  <si>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</si>
  <si>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</si>
  <si>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</si>
  <si>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</si>
  <si>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</si>
  <si>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</si>
  <si>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</si>
  <si>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</si>
  <si>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</si>
  <si>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</si>
  <si>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</si>
  <si>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</si>
  <si>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</si>
  <si>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</si>
  <si>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</si>
  <si>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</si>
  <si>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</si>
  <si>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</si>
  <si>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</si>
  <si>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</si>
  <si>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</si>
  <si>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</si>
  <si>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</si>
  <si>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</si>
  <si>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</si>
  <si>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</si>
  <si>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</si>
  <si>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</si>
  <si>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</si>
  <si>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</si>
  <si>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</si>
  <si>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</si>
  <si>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</si>
  <si>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</si>
  <si>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</si>
  <si>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</si>
  <si>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</si>
  <si>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</si>
  <si>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</si>
  <si>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</si>
  <si>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</si>
  <si>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</si>
  <si>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</si>
  <si>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</si>
  <si>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</si>
  <si>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</si>
  <si>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</si>
  <si>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</si>
  <si>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</si>
  <si>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</si>
  <si>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</si>
  <si>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</si>
  <si>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</si>
  <si>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</si>
  <si>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</si>
  <si>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</si>
  <si>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</si>
  <si>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</si>
  <si>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</si>
  <si>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</si>
  <si>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</si>
  <si>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</si>
  <si>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</si>
  <si>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</si>
  <si>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</si>
  <si>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</si>
  <si>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</si>
  <si>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</si>
  <si>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</si>
  <si>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</si>
  <si>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</si>
  <si>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</si>
  <si>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</si>
  <si>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</si>
  <si>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</si>
  <si>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</si>
  <si>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</si>
  <si>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</si>
  <si>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</si>
  <si>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</si>
  <si>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</si>
  <si>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</si>
  <si>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</si>
  <si>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</si>
  <si>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</si>
  <si>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</si>
  <si>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</si>
  <si>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</si>
  <si>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</si>
  <si>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</si>
  <si>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</si>
  <si>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</si>
  <si>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</si>
  <si>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</si>
  <si>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</si>
  <si>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</si>
  <si>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</si>
  <si>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</si>
  <si>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</si>
  <si>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</si>
  <si>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</si>
  <si>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</si>
  <si>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</si>
  <si>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</si>
  <si>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</si>
  <si>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</si>
  <si>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</si>
  <si>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</si>
  <si>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</si>
  <si>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</si>
  <si>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</si>
  <si>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</si>
  <si>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</si>
  <si>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</si>
  <si>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</si>
  <si>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</si>
  <si>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</si>
  <si>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</si>
  <si>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</si>
  <si>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</si>
  <si>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</si>
  <si>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</si>
  <si>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</si>
  <si>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</si>
  <si>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</si>
  <si>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</si>
  <si>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</si>
  <si>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</si>
  <si>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</si>
  <si>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</si>
  <si>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</si>
  <si>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</si>
  <si>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</si>
  <si>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</si>
  <si>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</si>
  <si>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</si>
  <si>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</si>
  <si>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</si>
  <si>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</si>
  <si>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</si>
  <si>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</si>
  <si>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</si>
  <si>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</si>
  <si>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</si>
  <si>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</si>
  <si>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</si>
  <si>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</si>
  <si>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</si>
  <si>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</si>
  <si>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</si>
  <si>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</si>
  <si>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</si>
  <si>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</si>
  <si>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</si>
  <si>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</si>
  <si>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</si>
  <si>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</si>
  <si>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</si>
  <si>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</si>
  <si>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</si>
  <si>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</si>
  <si>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</si>
  <si>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</si>
  <si>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</si>
  <si>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</si>
  <si>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</si>
  <si>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</si>
  <si>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</si>
  <si>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</si>
  <si>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</si>
  <si>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</si>
  <si>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</si>
  <si>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</si>
  <si>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</si>
  <si>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</si>
  <si>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</si>
  <si>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</si>
  <si>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</si>
  <si>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</si>
  <si>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</si>
  <si>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</si>
  <si>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</si>
  <si>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</si>
  <si>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</si>
  <si>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</si>
  <si>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</si>
  <si>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</si>
  <si>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</si>
  <si>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</si>
  <si>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</si>
  <si>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</si>
  <si>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</si>
  <si>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</si>
  <si>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</si>
  <si>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</si>
  <si>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</si>
  <si>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</si>
  <si>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</si>
  <si>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</si>
  <si>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</si>
  <si>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</si>
  <si>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</si>
  <si>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</si>
  <si>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</si>
  <si>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</si>
  <si>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</si>
  <si>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</si>
  <si>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</si>
  <si>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</si>
  <si>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</si>
  <si>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</si>
  <si>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</si>
  <si>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</si>
  <si>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</si>
  <si>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</si>
  <si>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</si>
  <si>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</si>
  <si>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</si>
  <si>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</si>
  <si>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</si>
  <si>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</si>
  <si>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</si>
  <si>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</si>
  <si>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</si>
  <si>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</si>
  <si>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</si>
  <si>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</si>
  <si>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</si>
  <si>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</si>
  <si>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</si>
  <si>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</si>
  <si>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</si>
  <si>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</si>
  <si>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</si>
  <si>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</si>
  <si>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</si>
  <si>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</si>
  <si>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</si>
  <si>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</si>
  <si>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</si>
  <si>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</si>
  <si>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</si>
  <si>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</si>
  <si>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</si>
  <si>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</si>
  <si>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</si>
  <si>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</si>
  <si>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</si>
  <si>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</si>
  <si>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</si>
  <si>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</si>
  <si>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</si>
  <si>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</si>
  <si>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</si>
  <si>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</si>
  <si>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</si>
  <si>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</si>
  <si>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</si>
  <si>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</si>
  <si>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</si>
  <si>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</si>
  <si>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</si>
  <si>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</si>
  <si>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</si>
  <si>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</si>
  <si>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</si>
  <si>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</si>
  <si>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</si>
  <si>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</si>
  <si>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</si>
  <si>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</si>
  <si>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</si>
  <si>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</si>
  <si>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</si>
  <si>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</si>
  <si>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</si>
  <si>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</si>
  <si>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</si>
  <si>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</si>
  <si>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</si>
  <si>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</si>
  <si>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</si>
  <si>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</si>
  <si>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</si>
  <si>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</si>
  <si>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</si>
  <si>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</si>
  <si>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</si>
  <si>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</si>
  <si>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</si>
  <si>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</si>
  <si>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</si>
  <si>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</si>
  <si>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</si>
  <si>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</si>
  <si>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</si>
  <si>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</si>
  <si>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</si>
  <si>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</si>
  <si>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</si>
  <si>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</si>
  <si>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</si>
  <si>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</si>
  <si>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</si>
  <si>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</si>
  <si>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</si>
  <si>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</si>
  <si>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</si>
  <si>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</si>
  <si>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</si>
  <si>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</si>
  <si>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</si>
  <si>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</si>
  <si>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</si>
  <si>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</si>
  <si>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</si>
  <si>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</si>
  <si>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</si>
  <si>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</si>
  <si>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</si>
  <si>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</si>
  <si>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</si>
  <si>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</si>
  <si>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</si>
  <si>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</si>
  <si>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</si>
  <si>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</si>
  <si>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</si>
  <si>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</si>
  <si>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</si>
  <si>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</si>
  <si>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</si>
  <si>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</si>
  <si>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</si>
  <si>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</si>
  <si>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</si>
  <si>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</si>
  <si>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</si>
  <si>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</si>
  <si>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</si>
  <si>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</si>
  <si>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</si>
  <si>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</si>
  <si>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</si>
  <si>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</si>
  <si>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</si>
  <si>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</si>
  <si>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</si>
  <si>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</si>
  <si>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</si>
  <si>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</si>
  <si>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</si>
  <si>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</si>
  <si>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</si>
  <si>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</si>
  <si>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</si>
  <si>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</si>
  <si>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</si>
  <si>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</si>
  <si>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</si>
  <si>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</si>
  <si>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</si>
  <si>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</si>
  <si>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</si>
  <si>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</si>
  <si>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</si>
  <si>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</si>
  <si>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</si>
  <si>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</si>
  <si>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</si>
  <si>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</si>
  <si>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</si>
  <si>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</si>
  <si>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</si>
  <si>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</si>
  <si>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</si>
  <si>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</si>
  <si>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</si>
  <si>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</si>
  <si>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</si>
  <si>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</si>
  <si>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</si>
  <si>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</si>
  <si>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</si>
  <si>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</si>
  <si>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</si>
  <si>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</si>
  <si>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</si>
  <si>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</si>
  <si>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</si>
  <si>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</si>
  <si>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</si>
  <si>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</si>
  <si>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</si>
  <si>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</si>
  <si>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</si>
  <si>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</si>
  <si>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</si>
  <si>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</si>
  <si>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</si>
  <si>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</si>
  <si>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</si>
  <si>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</si>
  <si>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</si>
  <si>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</si>
  <si>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</si>
  <si>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</si>
  <si>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</si>
  <si>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</si>
  <si>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</si>
  <si>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</si>
  <si>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</si>
  <si>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</si>
  <si>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</si>
  <si>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</si>
  <si>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</si>
  <si>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</si>
  <si>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</si>
  <si>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</si>
  <si>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</si>
  <si>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</si>
  <si>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</si>
  <si>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</si>
  <si>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</si>
  <si>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</si>
  <si>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</si>
  <si>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</si>
  <si>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</si>
  <si>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</si>
  <si>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</si>
  <si>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</si>
  <si>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</si>
  <si>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</si>
  <si>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</si>
  <si>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</si>
  <si>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</si>
  <si>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</si>
  <si>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</si>
  <si>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</si>
  <si>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</si>
  <si>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</si>
  <si>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</si>
  <si>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</si>
  <si>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</si>
  <si>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</si>
  <si>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</si>
  <si>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</si>
  <si>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</si>
  <si>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</si>
  <si>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</si>
  <si>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</si>
  <si>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</si>
  <si>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</si>
  <si>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</si>
  <si>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</si>
  <si>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</si>
  <si>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</si>
  <si>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</si>
  <si>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</si>
  <si>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</si>
  <si>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</si>
  <si>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</si>
  <si>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</si>
  <si>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</si>
  <si>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</si>
  <si>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</si>
  <si>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</si>
  <si>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</si>
  <si>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</si>
  <si>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</si>
  <si>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</si>
  <si>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</si>
  <si>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</si>
  <si>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</si>
  <si>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</si>
  <si>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</si>
  <si>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</si>
  <si>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</si>
  <si>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</si>
  <si>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</si>
  <si>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</si>
  <si>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</si>
  <si>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</si>
  <si>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</si>
  <si>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</si>
  <si>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</si>
  <si>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</si>
  <si>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</si>
  <si>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</si>
  <si>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</si>
  <si>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</si>
  <si>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</si>
  <si>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</si>
  <si>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</si>
  <si>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</si>
  <si>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</si>
  <si>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</si>
  <si>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</si>
  <si>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</si>
  <si>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</si>
  <si>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</si>
  <si>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</si>
  <si>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</si>
  <si>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</si>
  <si>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</si>
  <si>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</si>
  <si>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</si>
  <si>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</si>
  <si>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</si>
  <si>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</si>
  <si>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</si>
  <si>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</si>
  <si>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</si>
  <si>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</si>
  <si>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</si>
  <si>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</si>
  <si>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</si>
  <si>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</si>
  <si>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</si>
  <si>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</si>
  <si>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</si>
  <si>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</si>
  <si>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</si>
  <si>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</si>
  <si>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</si>
  <si>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</si>
  <si>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</si>
  <si>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</si>
  <si>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</si>
  <si>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</si>
  <si>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</si>
  <si>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</si>
  <si>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</si>
  <si>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</si>
  <si>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</si>
  <si>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</si>
  <si>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</si>
  <si>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</si>
  <si>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</si>
  <si>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</si>
  <si>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</si>
  <si>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</si>
  <si>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</si>
  <si>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</si>
  <si>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</si>
  <si>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</si>
  <si>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</si>
  <si>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</si>
  <si>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</si>
  <si>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</si>
  <si>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</si>
  <si>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</si>
  <si>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</si>
  <si>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</si>
  <si>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</si>
  <si>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</si>
  <si>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</si>
  <si>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</si>
  <si>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</si>
  <si>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</si>
  <si>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</si>
  <si>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</si>
  <si>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</si>
  <si>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</si>
  <si>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</si>
  <si>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</si>
  <si>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</si>
  <si>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</si>
  <si>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</si>
  <si>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</si>
  <si>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</si>
  <si>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</si>
  <si>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</si>
  <si>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</si>
  <si>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</si>
  <si>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</si>
  <si>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</si>
  <si>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</si>
  <si>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</si>
  <si>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</si>
  <si>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</si>
  <si>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</si>
  <si>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</si>
  <si>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</si>
  <si>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</si>
  <si>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</si>
  <si>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</si>
  <si>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</si>
  <si>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</si>
  <si>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</si>
  <si>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</si>
  <si>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</si>
  <si>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</si>
  <si>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</si>
  <si>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</si>
  <si>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</si>
  <si>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</si>
  <si>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</si>
  <si>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</si>
  <si>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</si>
  <si>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</si>
  <si>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</si>
  <si>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</si>
  <si>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</si>
  <si>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</si>
  <si>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</si>
  <si>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</si>
  <si>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</si>
  <si>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</si>
  <si>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</si>
  <si>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</si>
  <si>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</si>
  <si>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</si>
  <si>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</si>
  <si>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</si>
  <si>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</si>
  <si>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</si>
  <si>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</si>
  <si>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</si>
  <si>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</si>
  <si>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</si>
  <si>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</si>
  <si>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</si>
  <si>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</si>
  <si>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</si>
  <si>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</si>
  <si>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</si>
  <si>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</si>
  <si>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</si>
  <si>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</si>
  <si>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</si>
  <si>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</si>
  <si>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</si>
  <si>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</si>
  <si>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</si>
  <si>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</si>
  <si>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</si>
  <si>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</si>
  <si>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</si>
  <si>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</si>
  <si>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</si>
  <si>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</si>
  <si>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</si>
  <si>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</si>
  <si>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</si>
  <si>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</si>
  <si>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</si>
  <si>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</si>
  <si>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</si>
  <si>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</si>
  <si>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</si>
  <si>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</si>
  <si>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</si>
  <si>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</si>
  <si>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</si>
  <si>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</si>
  <si>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</si>
  <si>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</si>
  <si>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</si>
  <si>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</si>
  <si>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</si>
  <si>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</si>
  <si>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</si>
  <si>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</si>
  <si>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</si>
  <si>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</si>
  <si>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</si>
  <si>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</si>
  <si>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</si>
  <si>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</si>
  <si>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</si>
  <si>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</si>
  <si>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</si>
  <si>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</si>
  <si>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</si>
  <si>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</si>
  <si>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</si>
  <si>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</si>
  <si>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</si>
  <si>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</si>
  <si>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</si>
  <si>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</si>
  <si>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</si>
  <si>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</si>
  <si>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</si>
  <si>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</si>
  <si>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</si>
  <si>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</si>
  <si>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</si>
  <si>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</si>
  <si>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</si>
  <si>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</si>
  <si>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</si>
  <si>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</si>
  <si>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</si>
  <si>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</si>
  <si>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</si>
  <si>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</si>
  <si>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</si>
  <si>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</si>
  <si>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</si>
  <si>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</si>
  <si>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</si>
  <si>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</si>
  <si>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</si>
  <si>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</si>
  <si>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</si>
  <si>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</si>
  <si>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</si>
  <si>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</si>
  <si>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</si>
  <si>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</si>
  <si>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</si>
  <si>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</si>
  <si>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</si>
  <si>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</si>
  <si>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</si>
  <si>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</si>
  <si>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</si>
  <si>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</si>
  <si>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</si>
  <si>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</si>
  <si>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</si>
  <si>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</si>
  <si>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</si>
  <si>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</si>
  <si>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</si>
  <si>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</si>
  <si>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</si>
  <si>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</si>
  <si>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</si>
  <si>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</si>
  <si>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</si>
  <si>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</si>
  <si>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</si>
  <si>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</si>
  <si>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</si>
  <si>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</si>
  <si>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</si>
  <si>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</si>
  <si>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</si>
  <si>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</si>
  <si>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</si>
  <si>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</si>
  <si>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</si>
  <si>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</si>
  <si>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</si>
  <si>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</si>
  <si>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</si>
  <si>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</si>
  <si>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</si>
  <si>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</si>
  <si>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</si>
  <si>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</si>
  <si>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</si>
  <si>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</si>
  <si>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</si>
  <si>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</si>
  <si>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</si>
  <si>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</si>
  <si>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</si>
  <si>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</si>
  <si>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</si>
  <si>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</si>
  <si>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</si>
  <si>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</si>
  <si>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</si>
  <si>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</si>
  <si>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</si>
  <si>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</si>
  <si>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</si>
  <si>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</si>
  <si>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</si>
  <si>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</si>
  <si>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</si>
  <si>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</si>
  <si>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</si>
  <si>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</si>
  <si>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</si>
  <si>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</si>
  <si>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</si>
  <si>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</si>
  <si>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</si>
  <si>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</si>
  <si>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</si>
  <si>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</si>
  <si>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</si>
  <si>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</si>
  <si>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</si>
  <si>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</si>
  <si>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</si>
  <si>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</si>
  <si>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</si>
  <si>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</si>
  <si>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</si>
  <si>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</si>
  <si>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</si>
  <si>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</si>
  <si>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</si>
  <si>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</si>
  <si>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</si>
  <si>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</si>
  <si>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</si>
  <si>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</si>
  <si>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</si>
  <si>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</si>
  <si>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</si>
  <si>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</si>
  <si>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</si>
  <si>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</si>
  <si>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</si>
  <si>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</si>
  <si>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</si>
  <si>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</si>
  <si>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</si>
  <si>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</si>
  <si>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</si>
  <si>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</si>
  <si>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</si>
  <si>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</si>
  <si>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</si>
  <si>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</si>
  <si>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</si>
  <si>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</si>
  <si>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</si>
  <si>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</si>
  <si>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</si>
  <si>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</si>
  <si>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</si>
  <si>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</si>
  <si>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</si>
  <si>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</si>
  <si>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</si>
  <si>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</si>
  <si>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</si>
  <si>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</si>
  <si>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</si>
  <si>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</si>
  <si>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</si>
  <si>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</si>
  <si>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</si>
  <si>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</si>
  <si>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</si>
  <si>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</si>
  <si>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</si>
  <si>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</si>
  <si>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</si>
  <si>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</si>
  <si>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</si>
  <si>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</si>
  <si>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</si>
  <si>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</si>
  <si>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</si>
  <si>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</si>
  <si>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</si>
  <si>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05177000</t>
  </si>
  <si>
    <t>LA GARONNE</t>
  </si>
  <si>
    <t>LA GARONNE A CAZERES</t>
  </si>
  <si>
    <t>IBMR190-10551</t>
  </si>
  <si>
    <t>Agence de l'Eau Adour Garonne</t>
  </si>
  <si>
    <t>41749411900056</t>
  </si>
  <si>
    <t>AQUABIO</t>
  </si>
  <si>
    <t>DROITE</t>
  </si>
  <si>
    <t>Benjamin POUJARDIEU (Hydrobiologiste) - Laura FRONTY (Hydrobiologiste) - Anthony ANTOINE (Hydrobiologiste)</t>
  </si>
  <si>
    <t>Points contacts</t>
  </si>
  <si>
    <t>BASSES EAUX</t>
  </si>
  <si>
    <t>ensoleille</t>
  </si>
  <si>
    <t>NULLE OU FAIBLE</t>
  </si>
  <si>
    <t>NON</t>
  </si>
  <si>
    <t xml:space="preserve">Visibilité du fond : Visibilité du fond : Fond non visible en raison de la profondeur
</t>
  </si>
  <si>
    <t>Peu abondant</t>
  </si>
  <si>
    <t>Absent</t>
  </si>
  <si>
    <t>NEWCOD</t>
  </si>
  <si>
    <t>Eunotia sp.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</si>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</sst>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20" sqref="B2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110" t="s">
        <v>2277</v>
      </c>
      <c r="B3" s="110"/>
      <c r="C3" s="110"/>
      <c r="D3" s="110"/>
      <c r="E3" s="110"/>
    </row>
    <row r="4" spans="1:5" s="15" customFormat="1" ht="16.5" customHeight="1" thickBot="1">
      <c r="A4" s="117" t="s">
        <v>2278</v>
      </c>
      <c r="B4" s="117"/>
      <c r="C4" s="117"/>
      <c r="D4" s="117"/>
      <c r="E4" s="117"/>
    </row>
    <row r="5" spans="1:5" s="15" customFormat="1" ht="15.75" thickBot="1">
      <c r="A5" s="107" t="s">
        <v>2058</v>
      </c>
      <c r="B5" s="108"/>
      <c r="C5" s="108"/>
      <c r="D5" s="108"/>
      <c r="E5" s="109"/>
    </row>
    <row r="6" spans="1:5" ht="15">
      <c r="A6" s="14" t="s">
        <v>2279</v>
      </c>
      <c r="B6" s="50" t="s">
        <v>5287</v>
      </c>
      <c r="D6" s="14" t="s">
        <v>2057</v>
      </c>
      <c r="E6" s="54">
        <v>900</v>
      </c>
    </row>
    <row r="7" spans="1:8" ht="30">
      <c r="A7" s="48" t="s">
        <v>2266</v>
      </c>
      <c r="B7" s="45" t="s">
        <v>5296</v>
      </c>
      <c r="D7" s="14" t="s">
        <v>2060</v>
      </c>
      <c r="E7" s="53" t="s">
        <v>5292</v>
      </c>
      <c r="G7" s="111" t="s">
        <v>2276</v>
      </c>
      <c r="H7" s="112"/>
    </row>
    <row r="8" spans="1:8" ht="15">
      <c r="A8" s="10" t="s">
        <v>2280</v>
      </c>
      <c r="B8" s="50" t="s">
        <v>5288</v>
      </c>
      <c r="D8" s="10" t="s">
        <v>2282</v>
      </c>
      <c r="E8" s="51" t="s">
        <v>5293</v>
      </c>
      <c r="G8" s="113"/>
      <c r="H8" s="114"/>
    </row>
    <row r="9" spans="1:8" ht="15">
      <c r="A9" s="48" t="s">
        <v>2267</v>
      </c>
      <c r="B9" s="45" t="s">
        <v>5289</v>
      </c>
      <c r="D9" s="10" t="s">
        <v>2265</v>
      </c>
      <c r="E9" s="51" t="s">
        <v>5294</v>
      </c>
      <c r="G9" s="113"/>
      <c r="H9" s="114"/>
    </row>
    <row r="10" spans="1:8" ht="15">
      <c r="A10" s="10" t="s">
        <v>2059</v>
      </c>
      <c r="B10" s="46" t="s">
        <v>5290</v>
      </c>
      <c r="D10" s="10" t="s">
        <v>2283</v>
      </c>
      <c r="E10" s="51">
        <v>544433</v>
      </c>
      <c r="G10" s="113"/>
      <c r="H10" s="114"/>
    </row>
    <row r="11" spans="1:8" ht="15">
      <c r="A11" s="10" t="s">
        <v>2281</v>
      </c>
      <c r="B11" s="47">
        <v>43712</v>
      </c>
      <c r="D11" s="10" t="s">
        <v>2284</v>
      </c>
      <c r="E11" s="52">
        <v>6235512</v>
      </c>
      <c r="G11" s="113"/>
      <c r="H11" s="114"/>
    </row>
    <row r="12" spans="1:8" ht="15">
      <c r="A12" s="10" t="s">
        <v>2287</v>
      </c>
      <c r="B12" s="52" t="s">
        <v>5291</v>
      </c>
      <c r="D12" s="10" t="s">
        <v>2285</v>
      </c>
      <c r="E12" s="52">
        <v>544529</v>
      </c>
      <c r="G12" s="115"/>
      <c r="H12" s="116"/>
    </row>
    <row r="13" spans="1:5" ht="17.25" customHeight="1" thickBot="1">
      <c r="A13" s="2"/>
      <c r="B13" s="55"/>
      <c r="D13" s="10" t="s">
        <v>2286</v>
      </c>
      <c r="E13" s="52">
        <v>6235692</v>
      </c>
    </row>
    <row r="14" spans="1:5" s="58" customFormat="1" ht="15.75" thickBot="1">
      <c r="A14" s="107" t="s">
        <v>2061</v>
      </c>
      <c r="B14" s="108"/>
      <c r="C14" s="108"/>
      <c r="D14" s="108"/>
      <c r="E14" s="109"/>
    </row>
    <row r="15" spans="1:3" ht="15">
      <c r="A15" s="3" t="s">
        <v>2062</v>
      </c>
      <c r="B15" s="30" t="s">
        <v>5297</v>
      </c>
      <c r="C15" s="16"/>
    </row>
    <row r="16" spans="1:3" ht="15">
      <c r="A16" s="3" t="s">
        <v>2270</v>
      </c>
      <c r="B16" s="30" t="s">
        <v>5295</v>
      </c>
      <c r="C16" s="16"/>
    </row>
    <row r="17" spans="1:3" ht="15">
      <c r="A17" s="122" t="s">
        <v>2268</v>
      </c>
      <c r="B17" s="49" t="s">
        <v>2269</v>
      </c>
      <c r="C17" s="61">
        <f>E10</f>
        <v>544433</v>
      </c>
    </row>
    <row r="18" spans="1:3" ht="15">
      <c r="A18" s="123"/>
      <c r="B18" s="49" t="s">
        <v>2271</v>
      </c>
      <c r="C18" s="61">
        <f>E11</f>
        <v>6235512</v>
      </c>
    </row>
    <row r="19" spans="1:2" ht="15">
      <c r="A19" s="3" t="s">
        <v>2063</v>
      </c>
      <c r="B19" s="29">
        <v>230</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200</v>
      </c>
    </row>
    <row r="25" spans="1:2" ht="15">
      <c r="A25" s="43" t="s">
        <v>2068</v>
      </c>
      <c r="B25" s="31">
        <v>131</v>
      </c>
    </row>
    <row r="26" spans="1:2" s="57" customFormat="1" ht="15.75" thickBot="1">
      <c r="A26" s="42"/>
      <c r="B26" s="56"/>
    </row>
    <row r="27" spans="1:5" s="57" customFormat="1" ht="15">
      <c r="A27" s="124" t="s">
        <v>2273</v>
      </c>
      <c r="B27" s="125"/>
      <c r="C27" s="125"/>
      <c r="D27" s="125"/>
      <c r="E27" s="126"/>
    </row>
    <row r="28" spans="1:5" s="57" customFormat="1" ht="15">
      <c r="A28" s="130" t="s">
        <v>2275</v>
      </c>
      <c r="B28" s="131"/>
      <c r="C28" s="131"/>
      <c r="D28" s="131"/>
      <c r="E28" s="132"/>
    </row>
    <row r="29" spans="1:5" s="57" customFormat="1" ht="15">
      <c r="A29" s="127" t="s">
        <v>2274</v>
      </c>
      <c r="B29" s="128"/>
      <c r="C29" s="128"/>
      <c r="D29" s="128"/>
      <c r="E29" s="129"/>
    </row>
    <row r="30" spans="1:2" s="57" customFormat="1" ht="15">
      <c r="A30" s="42"/>
      <c r="B30" s="56"/>
    </row>
    <row r="31" spans="1:5" s="15" customFormat="1" ht="15">
      <c r="A31" s="43" t="s">
        <v>2114</v>
      </c>
      <c r="B31" s="36">
        <v>2</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2289</v>
      </c>
      <c r="B35" s="37">
        <v>38</v>
      </c>
      <c r="D35" s="28" t="s">
        <v>2288</v>
      </c>
      <c r="E35" s="32">
        <v>62</v>
      </c>
    </row>
    <row r="36" spans="1:5" s="7" customFormat="1" ht="15" customHeight="1">
      <c r="A36" s="5" t="s">
        <v>2113</v>
      </c>
      <c r="B36" s="30">
        <v>200</v>
      </c>
      <c r="C36" s="6"/>
      <c r="D36" s="8" t="s">
        <v>2112</v>
      </c>
      <c r="E36" s="30">
        <v>200</v>
      </c>
    </row>
    <row r="37" spans="1:5" s="7" customFormat="1" ht="15" customHeight="1">
      <c r="A37" s="5" t="s">
        <v>2111</v>
      </c>
      <c r="B37" s="30">
        <v>50</v>
      </c>
      <c r="C37" s="6"/>
      <c r="D37" s="8" t="s">
        <v>2110</v>
      </c>
      <c r="E37" s="30">
        <v>81</v>
      </c>
    </row>
    <row r="38" spans="1:5" s="7" customFormat="1" ht="15" customHeight="1">
      <c r="A38" s="5" t="s">
        <v>2115</v>
      </c>
      <c r="B38" s="30">
        <v>24</v>
      </c>
      <c r="C38" s="6"/>
      <c r="D38" s="8" t="s">
        <v>2115</v>
      </c>
      <c r="E38" s="30">
        <v>4</v>
      </c>
    </row>
    <row r="39" spans="1:5" s="7" customFormat="1" ht="15" customHeight="1">
      <c r="A39" s="8" t="s">
        <v>2109</v>
      </c>
      <c r="B39" s="30" t="s">
        <v>5303</v>
      </c>
      <c r="C39" s="6"/>
      <c r="D39" s="8" t="s">
        <v>2109</v>
      </c>
      <c r="E39" s="30" t="s">
        <v>5304</v>
      </c>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v>5</v>
      </c>
      <c r="C43" s="6"/>
      <c r="D43" s="14" t="s">
        <v>2107</v>
      </c>
      <c r="E43" s="19">
        <v>5</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2</v>
      </c>
      <c r="C57" s="6"/>
      <c r="D57" s="14" t="s">
        <v>2095</v>
      </c>
      <c r="E57" s="19">
        <v>0</v>
      </c>
    </row>
    <row r="58" spans="1:5" s="15" customFormat="1" ht="15">
      <c r="A58" s="3" t="s">
        <v>2094</v>
      </c>
      <c r="B58" s="9">
        <v>4</v>
      </c>
      <c r="C58" s="6"/>
      <c r="D58" s="10" t="s">
        <v>2094</v>
      </c>
      <c r="E58" s="9">
        <v>0</v>
      </c>
    </row>
    <row r="59" spans="1:5" s="15" customFormat="1" ht="15">
      <c r="A59" s="3" t="s">
        <v>2093</v>
      </c>
      <c r="B59" s="9">
        <v>4</v>
      </c>
      <c r="C59" s="6"/>
      <c r="D59" s="10" t="s">
        <v>2093</v>
      </c>
      <c r="E59" s="9">
        <v>0</v>
      </c>
    </row>
    <row r="60" spans="1:5" s="15" customFormat="1" ht="15">
      <c r="A60" s="3" t="s">
        <v>2092</v>
      </c>
      <c r="B60" s="9">
        <v>2</v>
      </c>
      <c r="C60" s="6"/>
      <c r="D60" s="10" t="s">
        <v>2092</v>
      </c>
      <c r="E60" s="9">
        <v>3</v>
      </c>
    </row>
    <row r="61" spans="1:5" s="15" customFormat="1" ht="15">
      <c r="A61" s="3" t="s">
        <v>2091</v>
      </c>
      <c r="B61" s="9">
        <v>0</v>
      </c>
      <c r="C61" s="6"/>
      <c r="D61" s="10" t="s">
        <v>2091</v>
      </c>
      <c r="E61" s="9">
        <v>5</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v>5</v>
      </c>
      <c r="C65" s="6"/>
      <c r="D65" s="14" t="s">
        <v>2089</v>
      </c>
      <c r="E65" s="19">
        <v>5</v>
      </c>
    </row>
    <row r="66" spans="1:5" s="15" customFormat="1" ht="15">
      <c r="A66" s="3" t="s">
        <v>2088</v>
      </c>
      <c r="B66" s="9">
        <v>0</v>
      </c>
      <c r="C66" s="6"/>
      <c r="D66" s="10" t="s">
        <v>2088</v>
      </c>
      <c r="E66" s="9">
        <v>0</v>
      </c>
    </row>
    <row r="67" spans="1:5" s="15" customFormat="1" ht="15">
      <c r="A67" s="3" t="s">
        <v>2087</v>
      </c>
      <c r="B67" s="9">
        <v>0</v>
      </c>
      <c r="C67" s="6"/>
      <c r="D67" s="10" t="s">
        <v>2087</v>
      </c>
      <c r="E67" s="9">
        <v>0</v>
      </c>
    </row>
    <row r="68" spans="1:5" s="15" customFormat="1" ht="15">
      <c r="A68" s="3" t="s">
        <v>2086</v>
      </c>
      <c r="B68" s="9">
        <v>0</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v>0</v>
      </c>
      <c r="C73" s="6"/>
      <c r="D73" s="14" t="s">
        <v>2083</v>
      </c>
      <c r="E73" s="19">
        <v>0</v>
      </c>
    </row>
    <row r="74" spans="1:5" s="15" customFormat="1" ht="15">
      <c r="A74" s="3" t="s">
        <v>2082</v>
      </c>
      <c r="B74" s="9">
        <v>0</v>
      </c>
      <c r="C74" s="6"/>
      <c r="D74" s="10" t="s">
        <v>2082</v>
      </c>
      <c r="E74" s="9">
        <v>0</v>
      </c>
    </row>
    <row r="75" spans="1:5" s="15" customFormat="1" ht="15">
      <c r="A75" s="3" t="s">
        <v>2081</v>
      </c>
      <c r="B75" s="9">
        <v>2</v>
      </c>
      <c r="C75" s="6"/>
      <c r="D75" s="10" t="s">
        <v>2081</v>
      </c>
      <c r="E75" s="9">
        <v>0</v>
      </c>
    </row>
    <row r="76" spans="1:5" s="15" customFormat="1" ht="15">
      <c r="A76" s="3" t="s">
        <v>2080</v>
      </c>
      <c r="B76" s="9">
        <v>3</v>
      </c>
      <c r="C76" s="6"/>
      <c r="D76" s="10" t="s">
        <v>2080</v>
      </c>
      <c r="E76" s="9">
        <v>1</v>
      </c>
    </row>
    <row r="77" spans="1:5" s="15" customFormat="1" ht="15">
      <c r="A77" s="3" t="s">
        <v>2079</v>
      </c>
      <c r="B77" s="9">
        <v>5</v>
      </c>
      <c r="C77" s="6"/>
      <c r="D77" s="10" t="s">
        <v>2079</v>
      </c>
      <c r="E77" s="9">
        <v>5</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v>5</v>
      </c>
      <c r="C81" s="6"/>
      <c r="D81" s="14" t="s">
        <v>2077</v>
      </c>
      <c r="E81" s="19">
        <v>0</v>
      </c>
    </row>
    <row r="82" spans="1:5" s="15" customFormat="1" ht="15">
      <c r="A82" s="3" t="s">
        <v>2076</v>
      </c>
      <c r="B82" s="9">
        <v>0</v>
      </c>
      <c r="C82" s="6"/>
      <c r="D82" s="10" t="s">
        <v>2076</v>
      </c>
      <c r="E82" s="9">
        <v>0</v>
      </c>
    </row>
    <row r="83" spans="1:5" s="15" customFormat="1" ht="15">
      <c r="A83" s="3" t="s">
        <v>2075</v>
      </c>
      <c r="B83" s="9">
        <v>0</v>
      </c>
      <c r="C83" s="6"/>
      <c r="D83" s="10" t="s">
        <v>2075</v>
      </c>
      <c r="E83" s="9">
        <v>2</v>
      </c>
    </row>
    <row r="84" spans="1:5" s="15" customFormat="1" ht="15">
      <c r="A84" s="3" t="s">
        <v>2074</v>
      </c>
      <c r="B84" s="9">
        <v>3</v>
      </c>
      <c r="C84" s="6"/>
      <c r="D84" s="10" t="s">
        <v>2074</v>
      </c>
      <c r="E84" s="9">
        <v>5</v>
      </c>
    </row>
    <row r="85" spans="1:5" s="15" customFormat="1" ht="15">
      <c r="A85" s="3" t="s">
        <v>2073</v>
      </c>
      <c r="B85" s="9">
        <v>0</v>
      </c>
      <c r="C85" s="6"/>
      <c r="D85" s="10" t="s">
        <v>2073</v>
      </c>
      <c r="E85" s="9">
        <v>3</v>
      </c>
    </row>
    <row r="86" spans="1:5" s="15" customFormat="1" ht="15">
      <c r="A86" s="3" t="s">
        <v>2072</v>
      </c>
      <c r="B86" s="9">
        <v>0</v>
      </c>
      <c r="C86" s="6"/>
      <c r="D86" s="10" t="s">
        <v>2072</v>
      </c>
      <c r="E86" s="9">
        <v>0</v>
      </c>
    </row>
    <row r="87" spans="1:5" s="15" customFormat="1" ht="15">
      <c r="A87" s="3" t="s">
        <v>2071</v>
      </c>
      <c r="B87" s="9">
        <v>0</v>
      </c>
      <c r="C87" s="6"/>
      <c r="D87" s="10" t="s">
        <v>2071</v>
      </c>
      <c r="E87" s="9">
        <v>0</v>
      </c>
    </row>
    <row r="88" spans="1:5" s="15" customFormat="1" ht="15">
      <c r="A88" s="3" t="s">
        <v>2070</v>
      </c>
      <c r="B88" s="9">
        <v>1</v>
      </c>
      <c r="C88" s="6"/>
      <c r="D88" s="10" t="s">
        <v>2070</v>
      </c>
      <c r="E88" s="9">
        <v>0</v>
      </c>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t="s">
        <v>5302</v>
      </c>
      <c r="B92" s="95"/>
      <c r="C92" s="95"/>
      <c r="D92" s="95"/>
      <c r="E92" s="96"/>
    </row>
    <row r="93" s="58" customFormat="1" ht="15"/>
    <row r="94" s="58" customFormat="1" ht="15.75" thickBot="1"/>
    <row r="95" spans="1:8" s="58" customFormat="1" ht="15.75" thickBot="1">
      <c r="A95" s="107" t="s">
        <v>2118</v>
      </c>
      <c r="B95" s="108"/>
      <c r="C95" s="108"/>
      <c r="D95" s="108"/>
      <c r="E95" s="108"/>
      <c r="F95" s="109"/>
      <c r="G95" s="105" t="s">
        <v>5283</v>
      </c>
      <c r="H95" s="106"/>
    </row>
    <row r="96" spans="1:8" s="58" customFormat="1" ht="15">
      <c r="A96" s="22" t="s">
        <v>2290</v>
      </c>
      <c r="B96" s="22" t="s">
        <v>2121</v>
      </c>
      <c r="C96" s="22" t="s">
        <v>2119</v>
      </c>
      <c r="D96" s="23" t="s">
        <v>2291</v>
      </c>
      <c r="E96" s="23" t="s">
        <v>2292</v>
      </c>
      <c r="F96" s="23" t="s">
        <v>2293</v>
      </c>
      <c r="G96" s="76" t="s">
        <v>5259</v>
      </c>
      <c r="H96" s="76" t="s">
        <v>5282</v>
      </c>
    </row>
    <row r="97" spans="1:8" ht="15">
      <c r="A97" s="33" t="s">
        <v>1027</v>
      </c>
      <c r="B97" s="20" t="str">
        <f>IF(A97="NEWCOD",IF(ISBLANK(G97),"renseigner le champ 'Nouveau taxon'",G97),VLOOKUP(A97,'Ref Taxo'!A:B,2,FALSE))</f>
        <v>Lemna minuta</v>
      </c>
      <c r="C97" s="21">
        <f>IF(A97="NEWCOD",IF(ISBLANK(H97),"NoCod",H97),VLOOKUP(A97,'Ref Taxo'!A:D,4,FALSE))</f>
        <v>29962</v>
      </c>
      <c r="D97" s="34">
        <v>0.009999999776482582</v>
      </c>
      <c r="E97" s="35">
        <v>0</v>
      </c>
      <c r="F97" s="35" t="s">
        <v>2294</v>
      </c>
      <c r="G97" s="77"/>
      <c r="H97" s="78"/>
    </row>
    <row r="98" spans="1:8" ht="15">
      <c r="A98" s="33" t="s">
        <v>2013</v>
      </c>
      <c r="B98" s="20" t="str">
        <f>IF(A98="NEWCOD",IF(ISBLANK(G98),"renseigner le champ 'Nouveau taxon'",G98),VLOOKUP(A98,'Ref Taxo'!A:B,2,FALSE))</f>
        <v>Veronica beccabunga</v>
      </c>
      <c r="C98" s="21">
        <f>IF(A98="NEWCOD",IF(ISBLANK(H98),"NoCod",H98),VLOOKUP(A98,'Ref Taxo'!A:D,4,FALSE))</f>
        <v>1957</v>
      </c>
      <c r="D98" s="34">
        <v>0.009999999776482582</v>
      </c>
      <c r="E98" s="35">
        <v>0</v>
      </c>
      <c r="F98" s="35" t="s">
        <v>2294</v>
      </c>
      <c r="G98" s="79"/>
      <c r="H98" s="80"/>
    </row>
    <row r="99" spans="1:8" ht="15">
      <c r="A99" s="33" t="s">
        <v>922</v>
      </c>
      <c r="B99" s="20" t="str">
        <f>IF(A99="NEWCOD",IF(ISBLANK(G99),"renseigner le champ 'Nouveau taxon'",G99),VLOOKUP(A99,'Ref Taxo'!A:B,2,FALSE))</f>
        <v>Iris pseudacorus</v>
      </c>
      <c r="C99" s="21">
        <f>IF(A99="NEWCOD",IF(ISBLANK(H99),"NoCod",H99),VLOOKUP(A99,'Ref Taxo'!A:D,4,FALSE))</f>
        <v>1601</v>
      </c>
      <c r="D99" s="34">
        <v>0.009999999776482582</v>
      </c>
      <c r="E99" s="35">
        <v>0</v>
      </c>
      <c r="F99" s="35" t="s">
        <v>2294</v>
      </c>
      <c r="G99" s="79"/>
      <c r="H99" s="80"/>
    </row>
    <row r="100" spans="1:8" ht="15">
      <c r="A100" s="33" t="s">
        <v>868</v>
      </c>
      <c r="B100" s="20" t="str">
        <f>IF(A100="NEWCOD",IF(ISBLANK(G100),"renseigner le champ 'Nouveau taxon'",G100),VLOOKUP(A100,'Ref Taxo'!A:B,2,FALSE))</f>
        <v>Hydrodictyon</v>
      </c>
      <c r="C100" s="21">
        <f>IF(A100="NEWCOD",IF(ISBLANK(H100),"NoCod",H100),VLOOKUP(A100,'Ref Taxo'!A:D,4,FALSE))</f>
        <v>5686</v>
      </c>
      <c r="D100" s="34">
        <v>0.009999999776482582</v>
      </c>
      <c r="E100" s="35">
        <v>0</v>
      </c>
      <c r="F100" s="35" t="s">
        <v>2294</v>
      </c>
      <c r="G100" s="79"/>
      <c r="H100" s="80"/>
    </row>
    <row r="101" spans="1:8" ht="15">
      <c r="A101" s="33" t="s">
        <v>1026</v>
      </c>
      <c r="B101" s="20" t="str">
        <f>IF(A101="NEWCOD",IF(ISBLANK(G101),"renseigner le champ 'Nouveau taxon'",G101),VLOOKUP(A101,'Ref Taxo'!A:B,2,FALSE))</f>
        <v>Lemna minor</v>
      </c>
      <c r="C101" s="21">
        <f>IF(A101="NEWCOD",IF(ISBLANK(H101),"NoCod",H101),VLOOKUP(A101,'Ref Taxo'!A:D,4,FALSE))</f>
        <v>1626</v>
      </c>
      <c r="D101" s="34">
        <v>0.009999999776482582</v>
      </c>
      <c r="E101" s="35">
        <v>0</v>
      </c>
      <c r="F101" s="35" t="s">
        <v>2294</v>
      </c>
      <c r="G101" s="79"/>
      <c r="H101" s="80"/>
    </row>
    <row r="102" spans="1:8" ht="15">
      <c r="A102" s="33" t="s">
        <v>528</v>
      </c>
      <c r="B102" s="20" t="str">
        <f>IF(A102="NEWCOD",IF(ISBLANK(G102),"renseigner le champ 'Nouveau taxon'",G102),VLOOKUP(A102,'Ref Taxo'!A:B,2,FALSE))</f>
        <v>Diatoma</v>
      </c>
      <c r="C102" s="21">
        <f>IF(A102="NEWCOD",IF(ISBLANK(H102),"NoCod",H102),VLOOKUP(A102,'Ref Taxo'!A:D,4,FALSE))</f>
        <v>6627</v>
      </c>
      <c r="D102" s="34">
        <v>0.009999999776482582</v>
      </c>
      <c r="E102" s="35">
        <v>0</v>
      </c>
      <c r="F102" s="35" t="s">
        <v>2294</v>
      </c>
      <c r="G102" s="79"/>
      <c r="H102" s="80"/>
    </row>
    <row r="103" spans="1:8" ht="15">
      <c r="A103" s="33" t="s">
        <v>1029</v>
      </c>
      <c r="B103" s="20" t="str">
        <f>IF(A103="NEWCOD",IF(ISBLANK(G103),"renseigner le champ 'Nouveau taxon'",G103),VLOOKUP(A103,'Ref Taxo'!A:B,2,FALSE))</f>
        <v>Spirodela polyrhiza</v>
      </c>
      <c r="C103" s="21">
        <f>IF(A103="NEWCOD",IF(ISBLANK(H103),"NoCod",H103),VLOOKUP(A103,'Ref Taxo'!A:D,4,FALSE))</f>
        <v>1630</v>
      </c>
      <c r="D103" s="34">
        <v>0.009999999776482582</v>
      </c>
      <c r="E103" s="35">
        <v>0</v>
      </c>
      <c r="F103" s="35" t="s">
        <v>2294</v>
      </c>
      <c r="G103" s="79"/>
      <c r="H103" s="80"/>
    </row>
    <row r="104" spans="1:8" ht="15">
      <c r="A104" s="33" t="s">
        <v>1087</v>
      </c>
      <c r="B104" s="20" t="str">
        <f>IF(A104="NEWCOD",IF(ISBLANK(G104),"renseigner le champ 'Nouveau taxon'",G104),VLOOKUP(A104,'Ref Taxo'!A:B,2,FALSE))</f>
        <v>Lycopus europaeus</v>
      </c>
      <c r="C104" s="21">
        <f>IF(A104="NEWCOD",IF(ISBLANK(H104),"NoCod",H104),VLOOKUP(A104,'Ref Taxo'!A:D,4,FALSE))</f>
        <v>1789</v>
      </c>
      <c r="D104" s="34">
        <v>0.009999999776482582</v>
      </c>
      <c r="E104" s="35">
        <v>0</v>
      </c>
      <c r="F104" s="35" t="s">
        <v>2294</v>
      </c>
      <c r="G104" s="79"/>
      <c r="H104" s="80"/>
    </row>
    <row r="105" spans="1:8" ht="15">
      <c r="A105" s="33" t="s">
        <v>331</v>
      </c>
      <c r="B105" s="20" t="str">
        <f>IF(A105="NEWCOD",IF(ISBLANK(G105),"renseigner le champ 'Nouveau taxon'",G105),VLOOKUP(A105,'Ref Taxo'!A:B,2,FALSE))</f>
        <v>Carex pseudocyperus</v>
      </c>
      <c r="C105" s="21">
        <f>IF(A105="NEWCOD",IF(ISBLANK(H105),"NoCod",H105),VLOOKUP(A105,'Ref Taxo'!A:D,4,FALSE))</f>
        <v>1486</v>
      </c>
      <c r="D105" s="34">
        <v>0.009999999776482582</v>
      </c>
      <c r="E105" s="35">
        <v>0</v>
      </c>
      <c r="F105" s="35" t="s">
        <v>2294</v>
      </c>
      <c r="G105" s="79"/>
      <c r="H105" s="80"/>
    </row>
    <row r="106" spans="1:8" ht="15">
      <c r="A106" s="33" t="s">
        <v>1016</v>
      </c>
      <c r="B106" s="20" t="str">
        <f>IF(A106="NEWCOD",IF(ISBLANK(G106),"renseigner le champ 'Nouveau taxon'",G106),VLOOKUP(A106,'Ref Taxo'!A:B,2,FALSE))</f>
        <v>Leersia oryzoides</v>
      </c>
      <c r="C106" s="21">
        <f>IF(A106="NEWCOD",IF(ISBLANK(H106),"NoCod",H106),VLOOKUP(A106,'Ref Taxo'!A:D,4,FALSE))</f>
        <v>1569</v>
      </c>
      <c r="D106" s="34">
        <v>0.009999999776482582</v>
      </c>
      <c r="E106" s="35">
        <v>0</v>
      </c>
      <c r="F106" s="35" t="s">
        <v>2294</v>
      </c>
      <c r="G106" s="79"/>
      <c r="H106" s="80"/>
    </row>
    <row r="107" spans="1:8" ht="15">
      <c r="A107" s="33" t="s">
        <v>1366</v>
      </c>
      <c r="B107" s="20" t="str">
        <f>IF(A107="NEWCOD",IF(ISBLANK(G107),"renseigner le champ 'Nouveau taxon'",G107),VLOOKUP(A107,'Ref Taxo'!A:B,2,FALSE))</f>
        <v>Phalaris arundinacea</v>
      </c>
      <c r="C107" s="21">
        <f>IF(A107="NEWCOD",IF(ISBLANK(H107),"NoCod",H107),VLOOKUP(A107,'Ref Taxo'!A:D,4,FALSE))</f>
        <v>1577</v>
      </c>
      <c r="D107" s="34">
        <v>0.009999999776482582</v>
      </c>
      <c r="E107" s="35">
        <v>0</v>
      </c>
      <c r="F107" s="35" t="s">
        <v>2294</v>
      </c>
      <c r="G107" s="79"/>
      <c r="H107" s="80"/>
    </row>
    <row r="108" spans="1:8" ht="15">
      <c r="A108" s="33" t="s">
        <v>405</v>
      </c>
      <c r="B108" s="20" t="str">
        <f>IF(A108="NEWCOD",IF(ISBLANK(G108),"renseigner le champ 'Nouveau taxon'",G108),VLOOKUP(A108,'Ref Taxo'!A:B,2,FALSE))</f>
        <v>Chara vulgaris</v>
      </c>
      <c r="C108" s="21">
        <f>IF(A108="NEWCOD",IF(ISBLANK(H108),"NoCod",H108),VLOOKUP(A108,'Ref Taxo'!A:D,4,FALSE))</f>
        <v>5261</v>
      </c>
      <c r="D108" s="34">
        <v>0.009999999776482582</v>
      </c>
      <c r="E108" s="35">
        <v>0</v>
      </c>
      <c r="F108" s="35" t="s">
        <v>2294</v>
      </c>
      <c r="G108" s="79"/>
      <c r="H108" s="80"/>
    </row>
    <row r="109" spans="1:8" ht="15">
      <c r="A109" s="33" t="s">
        <v>1306</v>
      </c>
      <c r="B109" s="20" t="str">
        <f>IF(A109="NEWCOD",IF(ISBLANK(G109),"renseigner le champ 'Nouveau taxon'",G109),VLOOKUP(A109,'Ref Taxo'!A:B,2,FALSE))</f>
        <v>Oscillatoria</v>
      </c>
      <c r="C109" s="21">
        <f>IF(A109="NEWCOD",IF(ISBLANK(H109),"NoCod",H109),VLOOKUP(A109,'Ref Taxo'!A:D,4,FALSE))</f>
        <v>1108</v>
      </c>
      <c r="D109" s="34">
        <v>0.009999999776482582</v>
      </c>
      <c r="E109" s="35">
        <v>0</v>
      </c>
      <c r="F109" s="35" t="s">
        <v>2294</v>
      </c>
      <c r="G109" s="79"/>
      <c r="H109" s="80"/>
    </row>
    <row r="110" spans="1:8" ht="15">
      <c r="A110" s="33" t="s">
        <v>1616</v>
      </c>
      <c r="B110" s="20" t="str">
        <f>IF(A110="NEWCOD",IF(ISBLANK(G110),"renseigner le champ 'Nouveau taxon'",G110),VLOOKUP(A110,'Ref Taxo'!A:B,2,FALSE))</f>
        <v>Ranunculus repens</v>
      </c>
      <c r="C110" s="21">
        <f>IF(A110="NEWCOD",IF(ISBLANK(H110),"NoCod",H110),VLOOKUP(A110,'Ref Taxo'!A:D,4,FALSE))</f>
        <v>1910</v>
      </c>
      <c r="D110" s="34">
        <v>0.009999999776482582</v>
      </c>
      <c r="E110" s="35">
        <v>0</v>
      </c>
      <c r="F110" s="35" t="s">
        <v>2294</v>
      </c>
      <c r="G110" s="79"/>
      <c r="H110" s="80"/>
    </row>
    <row r="111" spans="1:8" ht="15">
      <c r="A111" s="33" t="s">
        <v>1289</v>
      </c>
      <c r="B111" s="20" t="str">
        <f>IF(A111="NEWCOD",IF(ISBLANK(G111),"renseigner le champ 'Nouveau taxon'",G111),VLOOKUP(A111,'Ref Taxo'!A:B,2,FALSE))</f>
        <v>Oedogonium</v>
      </c>
      <c r="C111" s="21">
        <f>IF(A111="NEWCOD",IF(ISBLANK(H111),"NoCod",H111),VLOOKUP(A111,'Ref Taxo'!A:D,4,FALSE))</f>
        <v>1134</v>
      </c>
      <c r="D111" s="34">
        <v>0.009999999776482582</v>
      </c>
      <c r="E111" s="35">
        <v>0</v>
      </c>
      <c r="F111" s="35" t="s">
        <v>2294</v>
      </c>
      <c r="G111" s="79"/>
      <c r="H111" s="80"/>
    </row>
    <row r="112" spans="1:8" ht="15">
      <c r="A112" s="33" t="s">
        <v>788</v>
      </c>
      <c r="B112" s="20" t="str">
        <f>IF(A112="NEWCOD",IF(ISBLANK(G112),"renseigner le champ 'Nouveau taxon'",G112),VLOOKUP(A112,'Ref Taxo'!A:B,2,FALSE))</f>
        <v>Galium palustre</v>
      </c>
      <c r="C112" s="21">
        <f>IF(A112="NEWCOD",IF(ISBLANK(H112),"NoCod",H112),VLOOKUP(A112,'Ref Taxo'!A:D,4,FALSE))</f>
        <v>1930</v>
      </c>
      <c r="D112" s="34">
        <v>0.009999999776482582</v>
      </c>
      <c r="E112" s="35">
        <v>0</v>
      </c>
      <c r="F112" s="35" t="s">
        <v>2294</v>
      </c>
      <c r="G112" s="79"/>
      <c r="H112" s="80"/>
    </row>
    <row r="113" spans="1:8" ht="15">
      <c r="A113" s="33" t="s">
        <v>1132</v>
      </c>
      <c r="B113" s="20" t="str">
        <f>IF(A113="NEWCOD",IF(ISBLANK(G113),"renseigner le champ 'Nouveau taxon'",G113),VLOOKUP(A113,'Ref Taxo'!A:B,2,FALSE))</f>
        <v>Mentha aquatica</v>
      </c>
      <c r="C113" s="21">
        <f>IF(A113="NEWCOD",IF(ISBLANK(H113),"NoCod",H113),VLOOKUP(A113,'Ref Taxo'!A:D,4,FALSE))</f>
        <v>1791</v>
      </c>
      <c r="D113" s="34">
        <v>0.009999999776482582</v>
      </c>
      <c r="E113" s="35">
        <v>0</v>
      </c>
      <c r="F113" s="35" t="s">
        <v>2294</v>
      </c>
      <c r="G113" s="79"/>
      <c r="H113" s="80"/>
    </row>
    <row r="114" spans="1:8" ht="15">
      <c r="A114" s="33" t="s">
        <v>2043</v>
      </c>
      <c r="B114" s="20" t="str">
        <f>IF(A114="NEWCOD",IF(ISBLANK(G114),"renseigner le champ 'Nouveau taxon'",G114),VLOOKUP(A114,'Ref Taxo'!A:B,2,FALSE))</f>
        <v>Zannichellia palustris</v>
      </c>
      <c r="C114" s="21">
        <f>IF(A114="NEWCOD",IF(ISBLANK(H114),"NoCod",H114),VLOOKUP(A114,'Ref Taxo'!A:D,4,FALSE))</f>
        <v>1681</v>
      </c>
      <c r="D114" s="34">
        <v>0.009999999776482582</v>
      </c>
      <c r="E114" s="35">
        <v>0</v>
      </c>
      <c r="F114" s="35" t="s">
        <v>2294</v>
      </c>
      <c r="G114" s="79"/>
      <c r="H114" s="80"/>
    </row>
    <row r="115" spans="1:8" ht="15">
      <c r="A115" s="33" t="s">
        <v>1075</v>
      </c>
      <c r="B115" s="20" t="str">
        <f>IF(A115="NEWCOD",IF(ISBLANK(G115),"renseigner le champ 'Nouveau taxon'",G115),VLOOKUP(A115,'Ref Taxo'!A:B,2,FALSE))</f>
        <v>Ludwigia peploides</v>
      </c>
      <c r="C115" s="21">
        <f>IF(A115="NEWCOD",IF(ISBLANK(H115),"NoCod",H115),VLOOKUP(A115,'Ref Taxo'!A:D,4,FALSE))</f>
        <v>1856</v>
      </c>
      <c r="D115" s="34">
        <v>0.009999999776482582</v>
      </c>
      <c r="E115" s="35">
        <v>0</v>
      </c>
      <c r="F115" s="35" t="s">
        <v>2294</v>
      </c>
      <c r="G115" s="79"/>
      <c r="H115" s="80"/>
    </row>
    <row r="116" spans="1:8" ht="15">
      <c r="A116" s="33" t="s">
        <v>143</v>
      </c>
      <c r="B116" s="20" t="str">
        <f>IF(A116="NEWCOD",IF(ISBLANK(G116),"renseigner le champ 'Nouveau taxon'",G116),VLOOKUP(A116,'Ref Taxo'!A:B,2,FALSE))</f>
        <v>Berula erecta</v>
      </c>
      <c r="C116" s="21">
        <f>IF(A116="NEWCOD",IF(ISBLANK(H116),"NoCod",H116),VLOOKUP(A116,'Ref Taxo'!A:D,4,FALSE))</f>
        <v>1977</v>
      </c>
      <c r="D116" s="34">
        <v>0.009999999776482582</v>
      </c>
      <c r="E116" s="35">
        <v>0</v>
      </c>
      <c r="F116" s="35" t="s">
        <v>2294</v>
      </c>
      <c r="G116" s="79"/>
      <c r="H116" s="80"/>
    </row>
    <row r="117" spans="1:8" ht="15">
      <c r="A117" s="33" t="s">
        <v>5305</v>
      </c>
      <c r="B117" s="20" t="str">
        <f>IF(A117="NEWCOD",IF(ISBLANK(G117),"renseigner le champ 'Nouveau taxon'",G117),VLOOKUP(A117,'Ref Taxo'!A:B,2,FALSE))</f>
        <v>Eunotia sp.</v>
      </c>
      <c r="C117" s="21" t="str">
        <f>IF(A117="NEWCOD",IF(ISBLANK(H117),"NoCod",H117),VLOOKUP(A117,'Ref Taxo'!A:D,4,FALSE))</f>
        <v>NoCod</v>
      </c>
      <c r="D117" s="34">
        <v>0.20000000298023224</v>
      </c>
      <c r="E117" s="35">
        <v>0</v>
      </c>
      <c r="F117" s="35" t="s">
        <v>2294</v>
      </c>
      <c r="G117" s="79" t="s">
        <v>5306</v>
      </c>
      <c r="H117" s="80"/>
    </row>
    <row r="118" spans="1:8" ht="15">
      <c r="A118" s="33" t="s">
        <v>1130</v>
      </c>
      <c r="B118" s="20" t="str">
        <f>IF(A118="NEWCOD",IF(ISBLANK(G118),"renseigner le champ 'Nouveau taxon'",G118),VLOOKUP(A118,'Ref Taxo'!A:B,2,FALSE))</f>
        <v>Melosira</v>
      </c>
      <c r="C118" s="21">
        <f>IF(A118="NEWCOD",IF(ISBLANK(H118),"NoCod",H118),VLOOKUP(A118,'Ref Taxo'!A:D,4,FALSE))</f>
        <v>8714</v>
      </c>
      <c r="D118" s="34">
        <v>0.20000000298023224</v>
      </c>
      <c r="E118" s="35">
        <v>0</v>
      </c>
      <c r="F118" s="35" t="s">
        <v>2294</v>
      </c>
      <c r="G118" s="79"/>
      <c r="H118" s="80"/>
    </row>
    <row r="119" spans="1:8" ht="15">
      <c r="A119" s="33" t="s">
        <v>453</v>
      </c>
      <c r="B119" s="20" t="str">
        <f>IF(A119="NEWCOD",IF(ISBLANK(G119),"renseigner le champ 'Nouveau taxon'",G119),VLOOKUP(A119,'Ref Taxo'!A:B,2,FALSE))</f>
        <v>Cladophora</v>
      </c>
      <c r="C119" s="21">
        <f>IF(A119="NEWCOD",IF(ISBLANK(H119),"NoCod",H119),VLOOKUP(A119,'Ref Taxo'!A:D,4,FALSE))</f>
        <v>1124</v>
      </c>
      <c r="D119" s="34">
        <v>0.20000000298023224</v>
      </c>
      <c r="E119" s="35">
        <v>0</v>
      </c>
      <c r="F119" s="35" t="s">
        <v>2294</v>
      </c>
      <c r="G119" s="79"/>
      <c r="H119" s="80"/>
    </row>
    <row r="120" spans="1:8" ht="15">
      <c r="A120" s="33" t="s">
        <v>1883</v>
      </c>
      <c r="B120" s="20" t="str">
        <f>IF(A120="NEWCOD",IF(ISBLANK(G120),"renseigner le champ 'Nouveau taxon'",G120),VLOOKUP(A120,'Ref Taxo'!A:B,2,FALSE))</f>
        <v>Spirogyra</v>
      </c>
      <c r="C120" s="21">
        <f>IF(A120="NEWCOD",IF(ISBLANK(H120),"NoCod",H120),VLOOKUP(A120,'Ref Taxo'!A:D,4,FALSE))</f>
        <v>1147</v>
      </c>
      <c r="D120" s="34">
        <v>0.30000001192092896</v>
      </c>
      <c r="E120" s="35">
        <v>0.009999999776482582</v>
      </c>
      <c r="F120" s="35" t="s">
        <v>2294</v>
      </c>
      <c r="G120" s="79"/>
      <c r="H120" s="80"/>
    </row>
    <row r="121" spans="1:8" ht="15">
      <c r="A121" s="33" t="s">
        <v>1595</v>
      </c>
      <c r="B121" s="20" t="str">
        <f>IF(A121="NEWCOD",IF(ISBLANK(G121),"renseigner le champ 'Nouveau taxon'",G121),VLOOKUP(A121,'Ref Taxo'!A:B,2,FALSE))</f>
        <v>Ranunculus fluitans</v>
      </c>
      <c r="C121" s="21">
        <f>IF(A121="NEWCOD",IF(ISBLANK(H121),"NoCod",H121),VLOOKUP(A121,'Ref Taxo'!A:D,4,FALSE))</f>
        <v>1903</v>
      </c>
      <c r="D121" s="34">
        <v>0.800000011920929</v>
      </c>
      <c r="E121" s="35">
        <v>0</v>
      </c>
      <c r="F121" s="35" t="s">
        <v>5307</v>
      </c>
      <c r="G121" s="79"/>
      <c r="H121" s="80"/>
    </row>
    <row r="122" spans="1:8" ht="15">
      <c r="A122" s="33" t="s">
        <v>1207</v>
      </c>
      <c r="B122" s="20" t="str">
        <f>IF(A122="NEWCOD",IF(ISBLANK(G122),"renseigner le champ 'Nouveau taxon'",G122),VLOOKUP(A122,'Ref Taxo'!A:B,2,FALSE))</f>
        <v>Myriophyllum spicatum</v>
      </c>
      <c r="C122" s="21">
        <f>IF(A122="NEWCOD",IF(ISBLANK(H122),"NoCod",H122),VLOOKUP(A122,'Ref Taxo'!A:D,4,FALSE))</f>
        <v>1778</v>
      </c>
      <c r="D122" s="34">
        <v>23</v>
      </c>
      <c r="E122" s="35">
        <v>2</v>
      </c>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2020-02-25T09:55:28Z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