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8000" sheetId="2" r:id="rId2"/>
    <sheet name="Mises à jour" sheetId="3" r:id="rId3"/>
  </sheets>
  <definedNames/>
  <calcPr calcId="162913"/>
</workbook>
</file>

<file path=xl/sharedStrings.xml><?xml version="1.0" encoding="utf-8"?>
<sst xmlns="http://schemas.openxmlformats.org/spreadsheetml/2006/main" count="6499" uniqueCount="5306">
  <si>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</si>
  <si>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</si>
  <si>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</si>
  <si>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</si>
  <si>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</si>
  <si>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</si>
  <si>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</si>
  <si>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</si>
  <si>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</si>
  <si>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</si>
  <si>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</si>
  <si>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</si>
  <si>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</si>
  <si>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</si>
  <si>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</si>
  <si>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</si>
  <si>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</si>
  <si>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</si>
  <si>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</si>
  <si>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</si>
  <si>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</si>
  <si>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</si>
  <si>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</si>
  <si>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</si>
  <si>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</si>
  <si>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</si>
  <si>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</si>
  <si>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</si>
  <si>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</si>
  <si>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</si>
  <si>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</si>
  <si>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</si>
  <si>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</si>
  <si>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</si>
  <si>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</si>
  <si>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</si>
  <si>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</si>
  <si>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</si>
  <si>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</si>
  <si>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</si>
  <si>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</si>
  <si>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</si>
  <si>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</si>
  <si>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</si>
  <si>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</si>
  <si>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</si>
  <si>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</si>
  <si>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</si>
  <si>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</si>
  <si>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</si>
  <si>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</si>
  <si>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</si>
  <si>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</si>
  <si>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</si>
  <si>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</si>
  <si>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</si>
  <si>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</si>
  <si>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</si>
  <si>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</si>
  <si>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</si>
  <si>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</si>
  <si>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</si>
  <si>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</si>
  <si>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</si>
  <si>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</si>
  <si>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</si>
  <si>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</si>
  <si>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</si>
  <si>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</si>
  <si>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</si>
  <si>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</si>
  <si>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</si>
  <si>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</si>
  <si>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</si>
  <si>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</si>
  <si>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</si>
  <si>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</si>
  <si>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</si>
  <si>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</si>
  <si>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</si>
  <si>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</si>
  <si>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</si>
  <si>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</si>
  <si>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</si>
  <si>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</si>
  <si>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</si>
  <si>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</si>
  <si>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</si>
  <si>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</si>
  <si>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</si>
  <si>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</si>
  <si>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</si>
  <si>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</si>
  <si>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</si>
  <si>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</si>
  <si>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</si>
  <si>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</si>
  <si>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</si>
  <si>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</si>
  <si>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</si>
  <si>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</si>
  <si>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</si>
  <si>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</si>
  <si>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</si>
  <si>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</si>
  <si>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</si>
  <si>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</si>
  <si>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</si>
  <si>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</si>
  <si>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</si>
  <si>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</si>
  <si>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</si>
  <si>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</si>
  <si>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</si>
  <si>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</si>
  <si>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</si>
  <si>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</si>
  <si>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</si>
  <si>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</si>
  <si>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</si>
  <si>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</si>
  <si>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</si>
  <si>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</si>
  <si>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</si>
  <si>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</si>
  <si>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</si>
  <si>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</si>
  <si>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</si>
  <si>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</si>
  <si>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</si>
  <si>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</si>
  <si>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</si>
  <si>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</si>
  <si>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</si>
  <si>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</si>
  <si>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</si>
  <si>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</si>
  <si>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</si>
  <si>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</si>
  <si>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</si>
  <si>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</si>
  <si>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</si>
  <si>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</si>
  <si>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</si>
  <si>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</si>
  <si>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</si>
  <si>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</si>
  <si>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</si>
  <si>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</si>
  <si>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</si>
  <si>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</si>
  <si>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</si>
  <si>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</si>
  <si>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</si>
  <si>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</si>
  <si>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</si>
  <si>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</si>
  <si>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</si>
  <si>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</si>
  <si>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</si>
  <si>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</si>
  <si>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</si>
  <si>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</si>
  <si>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</si>
  <si>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</si>
  <si>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</si>
  <si>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</si>
  <si>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</si>
  <si>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</si>
  <si>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</si>
  <si>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</si>
  <si>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</si>
  <si>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</si>
  <si>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</si>
  <si>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</si>
  <si>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</si>
  <si>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</si>
  <si>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</si>
  <si>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</si>
  <si>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</si>
  <si>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</si>
  <si>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</si>
  <si>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</si>
  <si>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</si>
  <si>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</si>
  <si>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</si>
  <si>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</si>
  <si>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</si>
  <si>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</si>
  <si>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</si>
  <si>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</si>
  <si>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</si>
  <si>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</si>
  <si>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</si>
  <si>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</si>
  <si>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</si>
  <si>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</si>
  <si>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</si>
  <si>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</si>
  <si>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</si>
  <si>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</si>
  <si>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</si>
  <si>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</si>
  <si>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</si>
  <si>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</si>
  <si>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</si>
  <si>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</si>
  <si>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</si>
  <si>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</si>
  <si>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</si>
  <si>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</si>
  <si>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</si>
  <si>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</si>
  <si>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</si>
  <si>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</si>
  <si>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</si>
  <si>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</si>
  <si>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</si>
  <si>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</si>
  <si>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</si>
  <si>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</si>
  <si>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</si>
  <si>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</si>
  <si>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</si>
  <si>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</si>
  <si>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</si>
  <si>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</si>
  <si>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</si>
  <si>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</si>
  <si>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</si>
  <si>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</si>
  <si>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</si>
  <si>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</si>
  <si>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</si>
  <si>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</si>
  <si>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</si>
  <si>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</si>
  <si>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</si>
  <si>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</si>
  <si>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</si>
  <si>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</si>
  <si>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</si>
  <si>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</si>
  <si>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</si>
  <si>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</si>
  <si>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</si>
  <si>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</si>
  <si>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</si>
  <si>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</si>
  <si>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</si>
  <si>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</si>
  <si>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</si>
  <si>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</si>
  <si>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</si>
  <si>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</si>
  <si>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</si>
  <si>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</si>
  <si>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</si>
  <si>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</si>
  <si>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</si>
  <si>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</si>
  <si>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</si>
  <si>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</si>
  <si>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</si>
  <si>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</si>
  <si>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</si>
  <si>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</si>
  <si>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</si>
  <si>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</si>
  <si>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</si>
  <si>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</si>
  <si>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</si>
  <si>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</si>
  <si>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</si>
  <si>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</si>
  <si>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</si>
  <si>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</si>
  <si>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</si>
  <si>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</si>
  <si>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</si>
  <si>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</si>
  <si>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</si>
  <si>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</si>
  <si>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</si>
  <si>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</si>
  <si>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</si>
  <si>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</si>
  <si>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</si>
  <si>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</si>
  <si>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</si>
  <si>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</si>
  <si>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</si>
  <si>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</si>
  <si>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</si>
  <si>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</si>
  <si>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</si>
  <si>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</si>
  <si>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</si>
  <si>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</si>
  <si>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</si>
  <si>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</si>
  <si>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</si>
  <si>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</si>
  <si>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</si>
  <si>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</si>
  <si>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</si>
  <si>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</si>
  <si>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</si>
  <si>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</si>
  <si>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</si>
  <si>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</si>
  <si>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</si>
  <si>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</si>
  <si>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</si>
  <si>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</si>
  <si>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</si>
  <si>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</si>
  <si>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</si>
  <si>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</si>
  <si>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</si>
  <si>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</si>
  <si>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</si>
  <si>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</si>
  <si>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</si>
  <si>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</si>
  <si>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</si>
  <si>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</si>
  <si>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</si>
  <si>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</si>
  <si>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</si>
  <si>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</si>
  <si>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</si>
  <si>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</si>
  <si>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</si>
  <si>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</si>
  <si>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</si>
  <si>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</si>
  <si>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</si>
  <si>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</si>
  <si>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</si>
  <si>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</si>
  <si>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</si>
  <si>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</si>
  <si>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</si>
  <si>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</si>
  <si>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</si>
  <si>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</si>
  <si>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</si>
  <si>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</si>
  <si>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</si>
  <si>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</si>
  <si>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</si>
  <si>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</si>
  <si>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</si>
  <si>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</si>
  <si>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</si>
  <si>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</si>
  <si>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</si>
  <si>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</si>
  <si>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</si>
  <si>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</si>
  <si>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</si>
  <si>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</si>
  <si>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</si>
  <si>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</si>
  <si>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</si>
  <si>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</si>
  <si>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</si>
  <si>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</si>
  <si>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</si>
  <si>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</si>
  <si>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</si>
  <si>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</si>
  <si>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</si>
  <si>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</si>
  <si>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</si>
  <si>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</si>
  <si>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</si>
  <si>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</si>
  <si>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</si>
  <si>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</si>
  <si>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</si>
  <si>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</si>
  <si>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</si>
  <si>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</si>
  <si>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</si>
  <si>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</si>
  <si>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</si>
  <si>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</si>
  <si>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</si>
  <si>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</si>
  <si>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</si>
  <si>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</si>
  <si>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</si>
  <si>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</si>
  <si>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</si>
  <si>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</si>
  <si>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</si>
  <si>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</si>
  <si>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</si>
  <si>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</si>
  <si>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</si>
  <si>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</si>
  <si>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</si>
  <si>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</si>
  <si>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</si>
  <si>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</si>
  <si>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</si>
  <si>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</si>
  <si>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</si>
  <si>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</si>
  <si>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</si>
  <si>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</si>
  <si>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</si>
  <si>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</si>
  <si>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</si>
  <si>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</si>
  <si>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</si>
  <si>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</si>
  <si>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</si>
  <si>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</si>
  <si>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</si>
  <si>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</si>
  <si>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</si>
  <si>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</si>
  <si>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</si>
  <si>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</si>
  <si>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</si>
  <si>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</si>
  <si>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</si>
  <si>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</si>
  <si>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</si>
  <si>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</si>
  <si>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</si>
  <si>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</si>
  <si>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</si>
  <si>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</si>
  <si>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</si>
  <si>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</si>
  <si>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</si>
  <si>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</si>
  <si>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</si>
  <si>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</si>
  <si>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</si>
  <si>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</si>
  <si>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</si>
  <si>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</si>
  <si>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</si>
  <si>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</si>
  <si>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</si>
  <si>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</si>
  <si>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</si>
  <si>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</si>
  <si>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</si>
  <si>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</si>
  <si>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</si>
  <si>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</si>
  <si>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</si>
  <si>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</si>
  <si>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</si>
  <si>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</si>
  <si>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</si>
  <si>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</si>
  <si>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</si>
  <si>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</si>
  <si>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</si>
  <si>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</si>
  <si>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</si>
  <si>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</si>
  <si>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</si>
  <si>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</si>
  <si>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</si>
  <si>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</si>
  <si>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</si>
  <si>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</si>
  <si>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</si>
  <si>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</si>
  <si>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</si>
  <si>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</si>
  <si>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</si>
  <si>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</si>
  <si>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</si>
  <si>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</si>
  <si>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</si>
  <si>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</si>
  <si>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</si>
  <si>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</si>
  <si>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</si>
  <si>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</si>
  <si>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</si>
  <si>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</si>
  <si>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</si>
  <si>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</si>
  <si>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</si>
  <si>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</si>
  <si>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</si>
  <si>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</si>
  <si>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</si>
  <si>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</si>
  <si>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</si>
  <si>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</si>
  <si>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</si>
  <si>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</si>
  <si>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</si>
  <si>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</si>
  <si>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</si>
  <si>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</si>
  <si>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</si>
  <si>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</si>
  <si>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</si>
  <si>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</si>
  <si>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</si>
  <si>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</si>
  <si>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</si>
  <si>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</si>
  <si>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</si>
  <si>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</si>
  <si>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</si>
  <si>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</si>
  <si>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</si>
  <si>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</si>
  <si>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</si>
  <si>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</si>
  <si>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</si>
  <si>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</si>
  <si>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</si>
  <si>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</si>
  <si>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</si>
  <si>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</si>
  <si>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</si>
  <si>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</si>
  <si>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</si>
  <si>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</si>
  <si>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</si>
  <si>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</si>
  <si>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</si>
  <si>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</si>
  <si>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</si>
  <si>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</si>
  <si>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</si>
  <si>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</si>
  <si>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</si>
  <si>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</si>
  <si>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</si>
  <si>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</si>
  <si>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</si>
  <si>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</si>
  <si>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</si>
  <si>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</si>
  <si>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</si>
  <si>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</si>
  <si>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</si>
  <si>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</si>
  <si>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</si>
  <si>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</si>
  <si>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</si>
  <si>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</si>
  <si>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</si>
  <si>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</si>
  <si>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</si>
  <si>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</si>
  <si>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</si>
  <si>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</si>
  <si>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</si>
  <si>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</si>
  <si>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</si>
  <si>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</si>
  <si>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</si>
  <si>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</si>
  <si>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</si>
  <si>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</si>
  <si>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</si>
  <si>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</si>
  <si>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</si>
  <si>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</si>
  <si>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</si>
  <si>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</si>
  <si>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</si>
  <si>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</si>
  <si>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</si>
  <si>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</si>
  <si>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</si>
  <si>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</si>
  <si>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</si>
  <si>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</si>
  <si>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</si>
  <si>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</si>
  <si>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</si>
  <si>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</si>
  <si>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</si>
  <si>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</si>
  <si>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</si>
  <si>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</si>
  <si>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</si>
  <si>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</si>
  <si>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</si>
  <si>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</si>
  <si>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</si>
  <si>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</si>
  <si>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</si>
  <si>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</si>
  <si>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</si>
  <si>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</si>
  <si>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</si>
  <si>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</si>
  <si>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</si>
  <si>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</si>
  <si>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</si>
  <si>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</si>
  <si>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</si>
  <si>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</si>
  <si>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</si>
  <si>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</si>
  <si>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</si>
  <si>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</si>
  <si>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</si>
  <si>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</si>
  <si>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</si>
  <si>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</si>
  <si>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</si>
  <si>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</si>
  <si>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</si>
  <si>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</si>
  <si>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</si>
  <si>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</si>
  <si>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</si>
  <si>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</si>
  <si>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</si>
  <si>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</si>
  <si>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</si>
  <si>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</si>
  <si>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</si>
  <si>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</si>
  <si>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</si>
  <si>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</si>
  <si>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</si>
  <si>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</si>
  <si>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</si>
  <si>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</si>
  <si>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</si>
  <si>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</si>
  <si>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</si>
  <si>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</si>
  <si>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</si>
  <si>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</si>
  <si>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</si>
  <si>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</si>
  <si>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</si>
  <si>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</si>
  <si>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</si>
  <si>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</si>
  <si>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</si>
  <si>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</si>
  <si>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</si>
  <si>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</si>
  <si>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</si>
  <si>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</si>
  <si>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</si>
  <si>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</si>
  <si>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</si>
  <si>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</si>
  <si>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</si>
  <si>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</si>
  <si>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</si>
  <si>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</si>
  <si>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</si>
  <si>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</si>
  <si>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</si>
  <si>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</si>
  <si>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</si>
  <si>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</si>
  <si>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</si>
  <si>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</si>
  <si>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</si>
  <si>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</si>
  <si>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</si>
  <si>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</si>
  <si>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</si>
  <si>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</si>
  <si>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</si>
  <si>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</si>
  <si>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</si>
  <si>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</si>
  <si>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</si>
  <si>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</si>
  <si>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</si>
  <si>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</si>
  <si>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</si>
  <si>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</si>
  <si>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</si>
  <si>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</si>
  <si>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</si>
  <si>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</si>
  <si>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</si>
  <si>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</si>
  <si>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</si>
  <si>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</si>
  <si>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</si>
  <si>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</si>
  <si>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</si>
  <si>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</si>
  <si>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</si>
  <si>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</si>
  <si>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</si>
  <si>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</si>
  <si>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</si>
  <si>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</si>
  <si>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</si>
  <si>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</si>
  <si>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</si>
  <si>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</si>
  <si>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</si>
  <si>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</si>
  <si>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</si>
  <si>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</si>
  <si>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</si>
  <si>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</si>
  <si>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</si>
  <si>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</si>
  <si>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</si>
  <si>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</si>
  <si>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</si>
  <si>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</si>
  <si>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</si>
  <si>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</si>
  <si>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</si>
  <si>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</si>
  <si>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</si>
  <si>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</si>
  <si>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</si>
  <si>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</si>
  <si>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</si>
  <si>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</si>
  <si>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</si>
  <si>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</si>
  <si>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</si>
  <si>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</si>
  <si>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</si>
  <si>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</si>
  <si>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</si>
  <si>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</si>
  <si>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</si>
  <si>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</si>
  <si>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</si>
  <si>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</si>
  <si>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</si>
  <si>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</si>
  <si>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</si>
  <si>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</si>
  <si>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</si>
  <si>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</si>
  <si>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</si>
  <si>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</si>
  <si>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</si>
  <si>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</si>
  <si>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</si>
  <si>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</si>
  <si>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</si>
  <si>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</si>
  <si>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</si>
  <si>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</si>
  <si>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</si>
  <si>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</si>
  <si>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</si>
  <si>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</si>
  <si>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</si>
  <si>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</si>
  <si>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</si>
  <si>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</si>
  <si>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</si>
  <si>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</si>
  <si>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</si>
  <si>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</si>
  <si>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</si>
  <si>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</si>
  <si>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</si>
  <si>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</si>
  <si>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</si>
  <si>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</si>
  <si>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</si>
  <si>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</si>
  <si>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</si>
  <si>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</si>
  <si>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</si>
  <si>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</si>
  <si>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</si>
  <si>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</si>
  <si>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</si>
  <si>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</si>
  <si>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</si>
  <si>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</si>
  <si>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</si>
  <si>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</si>
  <si>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</si>
  <si>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</si>
  <si>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</si>
  <si>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</si>
  <si>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</si>
  <si>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</si>
  <si>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</si>
  <si>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</si>
  <si>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</si>
  <si>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</si>
  <si>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</si>
  <si>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</si>
  <si>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</si>
  <si>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</si>
  <si>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</si>
  <si>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</si>
  <si>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</si>
  <si>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</si>
  <si>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</si>
  <si>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</si>
  <si>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</si>
  <si>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</si>
  <si>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</si>
  <si>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</si>
  <si>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</si>
  <si>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</si>
  <si>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</si>
  <si>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</si>
  <si>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</si>
  <si>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</si>
  <si>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</si>
  <si>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</si>
  <si>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</si>
  <si>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</si>
  <si>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</si>
  <si>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</si>
  <si>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</si>
  <si>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</si>
  <si>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</si>
  <si>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</si>
  <si>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</si>
  <si>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</si>
  <si>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</si>
  <si>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</si>
  <si>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</si>
  <si>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</si>
  <si>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</si>
  <si>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</si>
  <si>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</si>
  <si>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</si>
  <si>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</si>
  <si>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</si>
  <si>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</si>
  <si>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</si>
  <si>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</si>
  <si>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</si>
  <si>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</si>
  <si>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</si>
  <si>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</si>
  <si>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</si>
  <si>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</si>
  <si>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</si>
  <si>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</si>
  <si>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</si>
  <si>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</si>
  <si>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</si>
  <si>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</si>
  <si>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</si>
  <si>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</si>
  <si>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</si>
  <si>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</si>
  <si>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</si>
  <si>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</si>
  <si>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</si>
  <si>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</si>
  <si>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</si>
  <si>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</si>
  <si>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</si>
  <si>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</si>
  <si>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</si>
  <si>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</si>
  <si>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</si>
  <si>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</si>
  <si>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</si>
  <si>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</si>
  <si>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</si>
  <si>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</si>
  <si>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</si>
  <si>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</si>
  <si>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</si>
  <si>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</si>
  <si>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</si>
  <si>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</si>
  <si>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</si>
  <si>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</si>
  <si>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</si>
  <si>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</si>
  <si>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</si>
  <si>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</si>
  <si>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</si>
  <si>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</si>
  <si>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</si>
  <si>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</si>
  <si>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</si>
  <si>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</si>
  <si>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</si>
  <si>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</si>
  <si>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</si>
  <si>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</si>
  <si>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</si>
  <si>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</si>
  <si>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</si>
  <si>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</si>
  <si>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</si>
  <si>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</si>
  <si>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</si>
  <si>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</si>
  <si>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</si>
  <si>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</si>
  <si>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</si>
  <si>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</si>
  <si>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</si>
  <si>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</si>
  <si>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</si>
  <si>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</si>
  <si>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</si>
  <si>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</si>
  <si>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</si>
  <si>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</si>
  <si>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</si>
  <si>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</si>
  <si>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</si>
  <si>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</si>
  <si>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</si>
  <si>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</si>
  <si>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</si>
  <si>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</si>
  <si>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</si>
  <si>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</si>
  <si>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</si>
  <si>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</si>
  <si>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</si>
  <si>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</si>
  <si>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</si>
  <si>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</si>
  <si>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</si>
  <si>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</si>
  <si>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</si>
  <si>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</si>
  <si>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</si>
  <si>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</si>
  <si>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</si>
  <si>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</si>
  <si>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</si>
  <si>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</si>
  <si>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</si>
  <si>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</si>
  <si>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</si>
  <si>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</si>
  <si>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</si>
  <si>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</si>
  <si>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</si>
  <si>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</si>
  <si>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</si>
  <si>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</si>
  <si>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</si>
  <si>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</si>
  <si>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</si>
  <si>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</si>
  <si>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</si>
  <si>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</si>
  <si>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</si>
  <si>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</si>
  <si>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</si>
  <si>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</si>
  <si>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</si>
  <si>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</si>
  <si>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</si>
  <si>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</si>
  <si>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</si>
  <si>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</si>
  <si>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</si>
  <si>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</si>
  <si>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</si>
  <si>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</si>
  <si>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</si>
  <si>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</si>
  <si>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</si>
  <si>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</si>
  <si>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</si>
  <si>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</si>
  <si>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</si>
  <si>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</si>
  <si>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</si>
  <si>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</si>
  <si>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</si>
  <si>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</si>
  <si>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</si>
  <si>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</si>
  <si>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</si>
  <si>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</si>
  <si>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</si>
  <si>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</si>
  <si>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</si>
  <si>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</si>
  <si>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</si>
  <si>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</si>
  <si>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</si>
  <si>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</si>
  <si>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</si>
  <si>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</si>
  <si>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</si>
  <si>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</si>
  <si>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</si>
  <si>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</si>
  <si>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</si>
  <si>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</si>
  <si>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</si>
  <si>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</si>
  <si>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</si>
  <si>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</si>
  <si>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</si>
  <si>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</si>
  <si>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</si>
  <si>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</si>
  <si>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</si>
  <si>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</si>
  <si>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</si>
  <si>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</si>
  <si>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</si>
  <si>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</si>
  <si>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</si>
  <si>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</si>
  <si>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</si>
  <si>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</si>
  <si>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</si>
  <si>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</si>
  <si>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</si>
  <si>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</si>
  <si>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</si>
  <si>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</si>
  <si>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</si>
  <si>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</si>
  <si>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</si>
  <si>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</si>
  <si>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</si>
  <si>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</si>
  <si>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</si>
  <si>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</si>
  <si>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</si>
  <si>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</si>
  <si>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</si>
  <si>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</si>
  <si>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</si>
  <si>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</si>
  <si>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</si>
  <si>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</si>
  <si>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</si>
  <si>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</si>
  <si>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</si>
  <si>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</si>
  <si>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</si>
  <si>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</si>
  <si>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</si>
  <si>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</si>
  <si>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</si>
  <si>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</si>
  <si>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</si>
  <si>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</si>
  <si>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</si>
  <si>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</si>
  <si>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</si>
  <si>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</si>
  <si>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</si>
  <si>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</si>
  <si>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</si>
  <si>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</si>
  <si>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</si>
  <si>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</si>
  <si>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</si>
  <si>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</si>
  <si>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</si>
  <si>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</si>
  <si>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</si>
  <si>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</si>
  <si>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</si>
  <si>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</si>
  <si>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</si>
  <si>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</si>
  <si>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</si>
  <si>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</si>
  <si>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</si>
  <si>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</si>
  <si>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</si>
  <si>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</si>
  <si>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</si>
  <si>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</si>
  <si>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</si>
  <si>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</si>
  <si>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</si>
  <si>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</si>
  <si>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</si>
  <si>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</si>
  <si>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</si>
  <si>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</si>
  <si>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</si>
  <si>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</si>
  <si>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</si>
  <si>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</si>
  <si>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</si>
  <si>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</si>
  <si>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</si>
  <si>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</si>
  <si>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</si>
  <si>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</si>
  <si>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</si>
  <si>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</si>
  <si>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</si>
  <si>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</si>
  <si>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</si>
  <si>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</si>
  <si>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</si>
  <si>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</si>
  <si>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</si>
  <si>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</si>
  <si>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</si>
  <si>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</si>
  <si>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</si>
  <si>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</si>
  <si>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</si>
  <si>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</si>
  <si>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</si>
  <si>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</si>
  <si>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</si>
  <si>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</si>
  <si>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</si>
  <si>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</si>
  <si>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</si>
  <si>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</si>
  <si>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</si>
  <si>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</si>
  <si>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</si>
  <si>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</si>
  <si>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</si>
  <si>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</si>
  <si>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</si>
  <si>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</si>
  <si>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</si>
  <si>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</si>
  <si>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</si>
  <si>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</si>
  <si>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</si>
  <si>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</si>
  <si>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</si>
  <si>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</si>
  <si>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</si>
  <si>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</si>
  <si>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</si>
  <si>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</si>
  <si>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</si>
  <si>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</si>
  <si>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</si>
  <si>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</si>
  <si>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</si>
  <si>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</si>
  <si>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</si>
  <si>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</si>
  <si>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</si>
  <si>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</si>
  <si>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</si>
  <si>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</si>
  <si>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</si>
  <si>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</si>
  <si>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</si>
  <si>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</si>
  <si>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</si>
  <si>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</si>
  <si>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</si>
  <si>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</si>
  <si>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</si>
  <si>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</si>
  <si>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</si>
  <si>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</si>
  <si>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</si>
  <si>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</si>
  <si>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</si>
  <si>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</si>
  <si>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</si>
  <si>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</si>
  <si>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</si>
  <si>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</si>
  <si>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</si>
  <si>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</si>
  <si>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</si>
  <si>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</si>
  <si>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</si>
  <si>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</si>
  <si>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</si>
  <si>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</si>
  <si>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</si>
  <si>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</si>
  <si>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</si>
  <si>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</si>
  <si>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</si>
  <si>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</si>
  <si>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</si>
  <si>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</si>
  <si>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</si>
  <si>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</si>
  <si>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</si>
  <si>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</si>
  <si>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</si>
  <si>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</si>
  <si>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</si>
  <si>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</si>
  <si>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</si>
  <si>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</si>
  <si>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</si>
  <si>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</si>
  <si>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</si>
  <si>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</si>
  <si>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</si>
  <si>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</si>
  <si>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</si>
  <si>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</si>
  <si>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</si>
  <si>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</si>
  <si>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</si>
  <si>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</si>
  <si>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</si>
  <si>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</si>
  <si>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</si>
  <si>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</si>
  <si>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</si>
  <si>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</si>
  <si>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</si>
  <si>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</si>
  <si>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</si>
  <si>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</si>
  <si>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</si>
  <si>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</si>
  <si>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</si>
  <si>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</si>
  <si>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</si>
  <si>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</si>
  <si>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</si>
  <si>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</si>
  <si>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</si>
  <si>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</si>
  <si>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</si>
  <si>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</si>
  <si>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</si>
  <si>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</si>
  <si>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</si>
  <si>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</si>
  <si>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</si>
  <si>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</si>
  <si>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</si>
  <si>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</si>
  <si>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</si>
  <si>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</si>
  <si>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</si>
  <si>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</si>
  <si>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</si>
  <si>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</si>
  <si>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</si>
  <si>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</si>
  <si>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</si>
  <si>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</si>
  <si>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</si>
  <si>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</si>
  <si>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</si>
  <si>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</si>
  <si>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</si>
  <si>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</si>
  <si>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</si>
  <si>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</si>
  <si>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</si>
  <si>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</si>
  <si>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</si>
  <si>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</si>
  <si>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</si>
  <si>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</si>
  <si>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</si>
  <si>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</si>
  <si>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</si>
  <si>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</si>
  <si>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</si>
  <si>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</si>
  <si>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</si>
  <si>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</si>
  <si>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</si>
  <si>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</si>
  <si>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</si>
  <si>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</si>
  <si>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</si>
  <si>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</si>
  <si>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</si>
  <si>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</si>
  <si>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</si>
  <si>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</si>
  <si>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</si>
  <si>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</si>
  <si>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</si>
  <si>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</si>
  <si>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</si>
  <si>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</si>
  <si>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</si>
  <si>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</si>
  <si>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</si>
  <si>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</si>
  <si>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</si>
  <si>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</si>
  <si>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</si>
  <si>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</si>
  <si>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</si>
  <si>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</si>
  <si>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</si>
  <si>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</si>
  <si>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</si>
  <si>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</si>
  <si>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</si>
  <si>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</si>
  <si>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</si>
  <si>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</si>
  <si>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</si>
  <si>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</si>
  <si>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</si>
  <si>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</si>
  <si>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</si>
  <si>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</si>
  <si>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</si>
  <si>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</si>
  <si>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</si>
  <si>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</si>
  <si>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</si>
  <si>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</si>
  <si>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</si>
  <si>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</si>
  <si>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</si>
  <si>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</si>
  <si>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</si>
  <si>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</si>
  <si>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</si>
  <si>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</si>
  <si>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</si>
  <si>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</si>
  <si>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</si>
  <si>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</si>
  <si>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</si>
  <si>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</si>
  <si>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</si>
  <si>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</si>
  <si>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</si>
  <si>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</si>
  <si>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</si>
  <si>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</si>
  <si>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</si>
  <si>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</si>
  <si>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</si>
  <si>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</si>
  <si>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</si>
  <si>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</si>
  <si>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</si>
  <si>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</si>
  <si>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</si>
  <si>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</si>
  <si>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</si>
  <si>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</si>
  <si>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</si>
  <si>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</si>
  <si>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</si>
  <si>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</si>
  <si>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</si>
  <si>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</si>
  <si>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</si>
  <si>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</si>
  <si>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</si>
  <si>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</si>
  <si>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</si>
  <si>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</si>
  <si>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</si>
  <si>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</si>
  <si>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</si>
  <si>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</si>
  <si>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</si>
  <si>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</si>
  <si>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</si>
  <si>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</si>
  <si>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</si>
  <si>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</si>
  <si>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</si>
  <si>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</si>
  <si>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</si>
  <si>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</si>
  <si>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</si>
  <si>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</si>
  <si>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</si>
  <si>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</si>
  <si>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</si>
  <si>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</si>
  <si>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</si>
  <si>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</si>
  <si>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</si>
  <si>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</si>
  <si>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</si>
  <si>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</si>
  <si>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</si>
  <si>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</si>
  <si>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</si>
  <si>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</si>
  <si>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</si>
  <si>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</si>
  <si>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</si>
  <si>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</si>
  <si>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</si>
  <si>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</si>
  <si>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</si>
  <si>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</si>
  <si>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</si>
  <si>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</si>
  <si>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</si>
  <si>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</si>
  <si>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</si>
  <si>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</si>
  <si>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</si>
  <si>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</si>
  <si>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</si>
  <si>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</si>
  <si>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</si>
  <si>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</si>
  <si>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</si>
  <si>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</si>
  <si>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</si>
  <si>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</si>
  <si>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</si>
  <si>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</si>
  <si>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</si>
  <si>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</si>
  <si>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</si>
  <si>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</si>
  <si>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</si>
  <si>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</si>
  <si>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</si>
  <si>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</si>
  <si>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</si>
  <si>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</si>
  <si>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</si>
  <si>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</si>
  <si>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</si>
  <si>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</si>
  <si>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</si>
  <si>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</si>
  <si>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</si>
  <si>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</si>
  <si>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</si>
  <si>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</si>
  <si>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</si>
  <si>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</si>
  <si>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</si>
  <si>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</si>
  <si>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</si>
  <si>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</si>
  <si>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</si>
  <si>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</si>
  <si>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</si>
  <si>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</si>
  <si>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</si>
  <si>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</si>
  <si>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</si>
  <si>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</si>
  <si>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</si>
  <si>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</si>
  <si>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</si>
  <si>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</si>
  <si>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</si>
  <si>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</si>
  <si>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</si>
  <si>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</si>
  <si>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</si>
  <si>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</si>
  <si>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</si>
  <si>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</si>
  <si>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</si>
  <si>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</si>
  <si>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</si>
  <si>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</si>
  <si>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</si>
  <si>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</si>
  <si>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</si>
  <si>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</si>
  <si>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</si>
  <si>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</si>
  <si>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</si>
  <si>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</si>
  <si>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</si>
  <si>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</si>
  <si>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</si>
  <si>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</si>
  <si>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</si>
  <si>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</si>
  <si>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</si>
  <si>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</si>
  <si>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</si>
  <si>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</si>
  <si>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</si>
  <si>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</si>
  <si>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</si>
  <si>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</si>
  <si>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</si>
  <si>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</si>
  <si>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</si>
  <si>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</si>
  <si>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</si>
  <si>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</si>
  <si>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</si>
  <si>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</si>
  <si>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</si>
  <si>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</si>
  <si>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</si>
  <si>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</si>
  <si>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</si>
  <si>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</si>
  <si>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</si>
  <si>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</si>
  <si>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</si>
  <si>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</si>
  <si>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</si>
  <si>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</si>
  <si>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</si>
  <si>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</si>
  <si>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</si>
  <si>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</si>
  <si>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</si>
  <si>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</si>
  <si>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</si>
  <si>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</si>
  <si>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</si>
  <si>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</si>
  <si>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</si>
  <si>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</si>
  <si>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</si>
  <si>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</si>
  <si>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</si>
  <si>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</si>
  <si>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</si>
  <si>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</si>
  <si>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</si>
  <si>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</si>
  <si>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</si>
  <si>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</si>
  <si>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</si>
  <si>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</si>
  <si>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</si>
  <si>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</si>
  <si>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</si>
  <si>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</si>
  <si>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</si>
  <si>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</si>
  <si>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</si>
  <si>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</si>
  <si>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</si>
  <si>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</si>
  <si>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</si>
  <si>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</si>
  <si>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</si>
  <si>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</si>
  <si>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</si>
  <si>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</si>
  <si>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</si>
  <si>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</si>
  <si>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</si>
  <si>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</si>
  <si>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</si>
  <si>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</si>
  <si>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</si>
  <si>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</si>
  <si>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</si>
  <si>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</si>
  <si>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</si>
  <si>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</si>
  <si>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</si>
  <si>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</si>
  <si>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</si>
  <si>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</si>
  <si>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</si>
  <si>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</si>
  <si>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</si>
  <si>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</si>
  <si>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</si>
  <si>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</si>
  <si>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</si>
  <si>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</si>
  <si>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</si>
  <si>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</si>
  <si>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</si>
  <si>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</si>
  <si>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</si>
  <si>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</si>
  <si>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</si>
  <si>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</si>
  <si>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</si>
  <si>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</si>
  <si>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</si>
  <si>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</si>
  <si>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</si>
  <si>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</si>
  <si>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</si>
  <si>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</si>
  <si>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</si>
  <si>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</si>
  <si>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</si>
  <si>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</si>
  <si>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</si>
  <si>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</si>
  <si>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</si>
  <si>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</si>
  <si>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</si>
  <si>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</si>
  <si>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</si>
  <si>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</si>
  <si>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</si>
  <si>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</si>
  <si>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</si>
  <si>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</si>
  <si>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</si>
  <si>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</si>
  <si>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</si>
  <si>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</si>
  <si>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</si>
  <si>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</si>
  <si>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</si>
  <si>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</si>
  <si>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</si>
  <si>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</si>
  <si>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</si>
  <si>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</si>
  <si>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</si>
  <si>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</si>
  <si>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</si>
  <si>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</si>
  <si>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</si>
  <si>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</si>
  <si>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</si>
  <si>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</si>
  <si>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</si>
  <si>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</si>
  <si>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</si>
  <si>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</si>
  <si>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</si>
  <si>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</si>
  <si>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</si>
  <si>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</si>
  <si>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</si>
  <si>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</si>
  <si>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</si>
  <si>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</si>
  <si>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</si>
  <si>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</si>
  <si>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</si>
  <si>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</si>
  <si>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</si>
  <si>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</si>
  <si>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</si>
  <si>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</si>
  <si>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</si>
  <si>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</si>
  <si>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</si>
  <si>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</si>
  <si>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</si>
  <si>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</si>
  <si>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</si>
  <si>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</si>
  <si>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</si>
  <si>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</si>
  <si>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</si>
  <si>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</si>
  <si>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</si>
  <si>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</si>
  <si>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</si>
  <si>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</si>
  <si>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</si>
  <si>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</si>
  <si>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</si>
  <si>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</si>
  <si>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</si>
  <si>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</si>
  <si>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</si>
  <si>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</si>
  <si>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</si>
  <si>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</si>
  <si>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</si>
  <si>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</si>
  <si>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</si>
  <si>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</si>
  <si>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</si>
  <si>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</si>
  <si>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</si>
  <si>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</si>
  <si>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</si>
  <si>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</si>
  <si>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</si>
  <si>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</si>
  <si>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</si>
  <si>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</si>
  <si>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</si>
  <si>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</si>
  <si>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</si>
  <si>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</si>
  <si>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</si>
  <si>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</si>
  <si>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</si>
  <si>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</si>
  <si>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</si>
  <si>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</si>
  <si>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</si>
  <si>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</si>
  <si>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</si>
  <si>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</si>
  <si>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</si>
  <si>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</si>
  <si>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</si>
  <si>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</si>
  <si>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</si>
  <si>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</si>
  <si>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</si>
  <si>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</si>
  <si>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</si>
  <si>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</si>
  <si>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</si>
  <si>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</si>
  <si>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</si>
  <si>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</si>
  <si>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</si>
  <si>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</si>
  <si>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</si>
  <si>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</si>
  <si>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</si>
  <si>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</si>
  <si>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</si>
  <si>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</si>
  <si>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</si>
  <si>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</si>
  <si>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</si>
  <si>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</si>
  <si>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</si>
  <si>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</si>
  <si>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</si>
  <si>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</si>
  <si>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</si>
  <si>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</si>
  <si>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</si>
  <si>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</si>
  <si>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</si>
  <si>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</si>
  <si>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</si>
  <si>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</si>
  <si>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</si>
  <si>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</si>
  <si>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</si>
  <si>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</si>
  <si>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</si>
  <si>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</si>
  <si>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</si>
  <si>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</si>
  <si>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</si>
  <si>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</si>
  <si>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</si>
  <si>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</si>
  <si>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</si>
  <si>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</si>
  <si>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</si>
  <si>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</si>
  <si>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</si>
  <si>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</si>
  <si>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</si>
  <si>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</si>
  <si>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</si>
  <si>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</si>
  <si>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</si>
  <si>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</si>
  <si>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</si>
  <si>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</si>
  <si>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</si>
  <si>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</si>
  <si>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</si>
  <si>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</si>
  <si>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</si>
  <si>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</si>
  <si>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</si>
  <si>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</si>
  <si>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</si>
  <si>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</si>
  <si>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</si>
  <si>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</si>
  <si>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</si>
  <si>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</si>
  <si>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</si>
  <si>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</si>
  <si>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</si>
  <si>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</si>
  <si>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</si>
  <si>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</si>
  <si>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</si>
  <si>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</si>
  <si>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</si>
  <si>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</si>
  <si>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</si>
  <si>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</si>
  <si>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</si>
  <si>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</si>
  <si>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</si>
  <si>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</si>
  <si>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</si>
  <si>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</si>
  <si>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</si>
  <si>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</si>
  <si>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</si>
  <si>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</si>
  <si>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</si>
  <si>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</si>
  <si>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</si>
  <si>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</si>
  <si>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</si>
  <si>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</si>
  <si>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</si>
  <si>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</si>
  <si>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</si>
  <si>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</si>
  <si>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</si>
  <si>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</si>
  <si>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</si>
  <si>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</si>
  <si>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</si>
  <si>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</si>
  <si>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</si>
  <si>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</si>
  <si>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</si>
  <si>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</si>
  <si>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</si>
  <si>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</si>
  <si>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</si>
  <si>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</si>
  <si>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</si>
  <si>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</si>
  <si>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</si>
  <si>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</si>
  <si>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</si>
  <si>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</si>
  <si>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</si>
  <si>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</si>
  <si>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</si>
  <si>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</si>
  <si>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</si>
  <si>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</si>
  <si>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</si>
  <si>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</si>
  <si>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</si>
  <si>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</si>
  <si>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</si>
  <si>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</si>
  <si>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</si>
  <si>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</si>
  <si>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</si>
  <si>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</si>
  <si>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</si>
  <si>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</si>
  <si>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</si>
  <si>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</si>
  <si>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</si>
  <si>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</si>
  <si>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</si>
  <si>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</si>
  <si>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</si>
  <si>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</si>
  <si>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</si>
  <si>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</si>
  <si>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</si>
  <si>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</si>
  <si>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</si>
  <si>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</si>
  <si>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</si>
  <si>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</si>
  <si>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</si>
  <si>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</si>
  <si>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</si>
  <si>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</si>
  <si>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</si>
  <si>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</si>
  <si>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</si>
  <si>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</si>
  <si>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</si>
  <si>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</si>
  <si>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</si>
  <si>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</si>
  <si>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</si>
  <si>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</si>
  <si>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</si>
  <si>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</si>
  <si>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</si>
  <si>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</si>
  <si>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</si>
  <si>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</si>
  <si>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</si>
  <si>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</si>
  <si>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</si>
  <si>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</si>
  <si>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</si>
  <si>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</si>
  <si>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</si>
  <si>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</si>
  <si>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</si>
  <si>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</si>
  <si>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</si>
  <si>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</si>
  <si>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</si>
  <si>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</si>
  <si>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</si>
  <si>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</si>
  <si>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</si>
  <si>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</si>
  <si>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</si>
  <si>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</si>
  <si>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</si>
  <si>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</si>
  <si>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</si>
  <si>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</si>
  <si>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</si>
  <si>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</si>
  <si>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</si>
  <si>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</si>
  <si>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</si>
  <si>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</si>
  <si>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</si>
  <si>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</si>
  <si>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</si>
  <si>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</si>
  <si>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</si>
  <si>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</si>
  <si>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</si>
  <si>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</si>
  <si>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</si>
  <si>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</si>
  <si>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</si>
  <si>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</si>
  <si>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</si>
  <si>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</si>
  <si>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</si>
  <si>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</si>
  <si>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</si>
  <si>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</si>
  <si>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</si>
  <si>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</si>
  <si>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</si>
  <si>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</si>
  <si>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</si>
  <si>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</si>
  <si>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</si>
  <si>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</si>
  <si>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</si>
  <si>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</si>
  <si>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</si>
  <si>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</si>
  <si>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</si>
  <si>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</si>
  <si>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</si>
  <si>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</si>
  <si>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</si>
  <si>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</si>
  <si>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</si>
  <si>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</si>
  <si>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</si>
  <si>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</si>
  <si>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</si>
  <si>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</si>
  <si>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</si>
  <si>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</si>
  <si>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</si>
  <si>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</si>
  <si>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</si>
  <si>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</si>
  <si>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</si>
  <si>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</si>
  <si>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</si>
  <si>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</si>
  <si>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</si>
  <si>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</si>
  <si>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</si>
  <si>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</si>
  <si>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</si>
  <si>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</si>
  <si>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</si>
  <si>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</si>
  <si>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</si>
  <si>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</si>
  <si>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</si>
  <si>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</si>
  <si>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</si>
  <si>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</si>
  <si>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</si>
  <si>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</si>
  <si>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</si>
  <si>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</si>
  <si>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</si>
  <si>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</si>
  <si>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</si>
  <si>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</si>
  <si>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</si>
  <si>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</si>
  <si>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</si>
  <si>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</si>
  <si>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</si>
  <si>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</si>
  <si>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</si>
  <si>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</si>
  <si>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</si>
  <si>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</si>
  <si>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</si>
  <si>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</si>
  <si>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</si>
  <si>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</si>
  <si>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</si>
  <si>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</si>
  <si>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</si>
  <si>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</si>
  <si>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</si>
  <si>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</si>
  <si>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</si>
  <si>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</si>
  <si>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</si>
  <si>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</si>
  <si>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</si>
  <si>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</si>
  <si>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</si>
  <si>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</si>
  <si>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</si>
  <si>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</si>
  <si>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</si>
  <si>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</si>
  <si>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</si>
  <si>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</si>
  <si>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</si>
  <si>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</si>
  <si>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</si>
  <si>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</si>
  <si>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</si>
  <si>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</si>
  <si>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</si>
  <si>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</si>
  <si>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</si>
  <si>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</si>
  <si>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</si>
  <si>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</si>
  <si>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</si>
  <si>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</si>
  <si>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</si>
  <si>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</si>
  <si>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</si>
  <si>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</si>
  <si>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</si>
  <si>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</si>
  <si>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</si>
  <si>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</si>
  <si>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</si>
  <si>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</si>
  <si>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</si>
  <si>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</si>
  <si>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</si>
  <si>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</si>
  <si>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</si>
  <si>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</si>
  <si>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</si>
  <si>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</si>
  <si>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</si>
  <si>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</si>
  <si>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</si>
  <si>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</si>
  <si>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</si>
  <si>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</si>
  <si>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</si>
  <si>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</si>
  <si>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</si>
  <si>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</si>
  <si>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</si>
  <si>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</si>
  <si>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</si>
  <si>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</si>
  <si>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</si>
  <si>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</si>
  <si>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</si>
  <si>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</si>
  <si>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</si>
  <si>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</si>
  <si>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</si>
  <si>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</si>
  <si>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</si>
  <si>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</si>
  <si>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</si>
  <si>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</si>
  <si>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</si>
  <si>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</si>
  <si>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</si>
  <si>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</si>
  <si>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</si>
  <si>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</si>
  <si>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</si>
  <si>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</si>
  <si>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</si>
  <si>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</si>
  <si>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</si>
  <si>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</si>
  <si>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</si>
  <si>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</si>
  <si>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</si>
  <si>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</si>
  <si>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</si>
  <si>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</si>
  <si>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</si>
  <si>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</si>
  <si>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</si>
  <si>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</si>
  <si>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</si>
  <si>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</si>
  <si>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</si>
  <si>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</si>
  <si>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</si>
  <si>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</si>
  <si>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</si>
  <si>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</si>
  <si>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</si>
  <si>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</si>
  <si>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</si>
  <si>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</si>
  <si>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</si>
  <si>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</si>
  <si>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</si>
  <si>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</si>
  <si>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</si>
  <si>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</si>
  <si>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</si>
  <si>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</si>
  <si>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</si>
  <si>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</si>
  <si>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</si>
  <si>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</si>
  <si>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</si>
  <si>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</si>
  <si>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</si>
  <si>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</si>
  <si>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</si>
  <si>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</si>
  <si>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</si>
  <si>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</si>
  <si>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</si>
  <si>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</si>
  <si>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</si>
  <si>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</si>
  <si>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</si>
  <si>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</si>
  <si>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</si>
  <si>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</si>
  <si>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</si>
  <si>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</si>
  <si>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</si>
  <si>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</si>
  <si>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</si>
  <si>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</si>
  <si>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</si>
  <si>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</si>
  <si>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</si>
  <si>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</si>
  <si>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</si>
  <si>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</si>
  <si>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</si>
  <si>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</si>
  <si>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</si>
  <si>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</si>
  <si>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</si>
  <si>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</si>
  <si>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</si>
  <si>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</si>
  <si>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</si>
  <si>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</si>
  <si>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</si>
  <si>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</si>
  <si>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</si>
  <si>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</si>
  <si>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</si>
  <si>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</si>
  <si>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</si>
  <si>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</si>
  <si>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</si>
  <si>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</si>
  <si>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</si>
  <si>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</si>
  <si>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</si>
  <si>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</si>
  <si>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</si>
  <si>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</si>
  <si>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</si>
  <si>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</si>
  <si>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</si>
  <si>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</si>
  <si>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</si>
  <si>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</si>
  <si>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</si>
  <si>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</si>
  <si>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</si>
  <si>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</si>
  <si>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</si>
  <si>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</si>
  <si>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</si>
  <si>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</si>
  <si>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</si>
  <si>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</si>
  <si>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</si>
  <si>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</si>
  <si>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</si>
  <si>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</si>
  <si>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</si>
  <si>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</si>
  <si>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</si>
  <si>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</si>
  <si>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</si>
  <si>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</si>
  <si>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</si>
  <si>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</si>
  <si>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</si>
  <si>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</si>
  <si>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</si>
  <si>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</si>
  <si>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</si>
  <si>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</si>
  <si>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</si>
  <si>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</si>
  <si>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</si>
  <si>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</si>
  <si>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</si>
  <si>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</si>
  <si>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</si>
  <si>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</si>
  <si>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</si>
  <si>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</si>
  <si>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</si>
  <si>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</si>
  <si>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</si>
  <si>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</si>
  <si>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</si>
  <si>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</si>
  <si>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</si>
  <si>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</si>
  <si>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</si>
  <si>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</si>
  <si>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</si>
  <si>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</si>
  <si>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</si>
  <si>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</si>
  <si>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</si>
  <si>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</si>
  <si>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</si>
  <si>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</si>
  <si>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</si>
  <si>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</si>
  <si>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</si>
  <si>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</si>
  <si>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</si>
  <si>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</si>
  <si>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</si>
  <si>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</si>
  <si>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</si>
  <si>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</si>
  <si>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</si>
  <si>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</si>
  <si>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</si>
  <si>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</si>
  <si>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</si>
  <si>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</si>
  <si>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</si>
  <si>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</si>
  <si>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</si>
  <si>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</si>
  <si>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</si>
  <si>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</si>
  <si>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</si>
  <si>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</si>
  <si>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</si>
  <si>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</si>
  <si>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</si>
  <si>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</si>
  <si>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</si>
  <si>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</si>
  <si>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</si>
  <si>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</si>
  <si>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</si>
  <si>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</si>
  <si>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</si>
  <si>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</si>
  <si>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</si>
  <si>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</si>
  <si>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</si>
  <si>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</si>
  <si>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</si>
  <si>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</si>
  <si>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</si>
  <si>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</si>
  <si>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</si>
  <si>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</si>
  <si>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</si>
  <si>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</si>
  <si>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</si>
  <si>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</si>
  <si>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</si>
  <si>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</si>
  <si>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</si>
  <si>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</si>
  <si>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</si>
  <si>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</si>
  <si>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</si>
  <si>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</si>
  <si>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</si>
  <si>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</si>
  <si>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</si>
  <si>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</si>
  <si>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</si>
  <si>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</si>
  <si>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</si>
  <si>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</si>
  <si>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</si>
  <si>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</si>
  <si>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</si>
  <si>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</si>
  <si>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</si>
  <si>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</si>
  <si>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</si>
  <si>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</si>
  <si>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</si>
  <si>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</si>
  <si>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</si>
  <si>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</si>
  <si>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</si>
  <si>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</si>
  <si>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</si>
  <si>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</si>
  <si>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</si>
  <si>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</si>
  <si>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</si>
  <si>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</si>
  <si>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</si>
  <si>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</si>
  <si>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</si>
  <si>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</si>
  <si>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</si>
  <si>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</si>
  <si>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</si>
  <si>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</si>
  <si>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</si>
  <si>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</si>
  <si>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</si>
  <si>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</si>
  <si>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</si>
  <si>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</si>
  <si>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</si>
  <si>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</si>
  <si>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</si>
  <si>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</si>
  <si>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</si>
  <si>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</si>
  <si>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</si>
  <si>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</si>
  <si>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</si>
  <si>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</si>
  <si>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</si>
  <si>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</si>
  <si>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</si>
  <si>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</si>
  <si>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</si>
  <si>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</si>
  <si>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</si>
  <si>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</si>
  <si>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</si>
  <si>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</si>
  <si>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</si>
  <si>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</si>
  <si>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</si>
  <si>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</si>
  <si>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</si>
  <si>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</si>
  <si>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</si>
  <si>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</si>
  <si>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</si>
  <si>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</si>
  <si>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</si>
  <si>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</si>
  <si>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</si>
  <si>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</si>
  <si>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</si>
  <si>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</si>
  <si>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</si>
  <si>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</si>
  <si>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</si>
  <si>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</si>
  <si>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</si>
  <si>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</si>
  <si>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</si>
  <si>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</si>
  <si>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</si>
  <si>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</si>
  <si>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</si>
  <si>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</si>
  <si>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</si>
  <si>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</si>
  <si>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</si>
  <si>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</si>
  <si>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</si>
  <si>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</si>
  <si>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</si>
  <si>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</si>
  <si>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</si>
  <si>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</si>
  <si>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</si>
  <si>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</si>
  <si>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</si>
  <si>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</si>
  <si>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</si>
  <si>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</si>
  <si>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</si>
  <si>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</si>
  <si>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</si>
  <si>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</si>
  <si>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</si>
  <si>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</si>
  <si>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</si>
  <si>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</si>
  <si>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</si>
  <si>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</si>
  <si>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</si>
  <si>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</si>
  <si>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</si>
  <si>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</si>
  <si>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</si>
  <si>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</si>
  <si>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</si>
  <si>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</si>
  <si>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</si>
  <si>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</si>
  <si>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</si>
  <si>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</si>
  <si>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</si>
  <si>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</si>
  <si>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</si>
  <si>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</si>
  <si>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</si>
  <si>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</si>
  <si>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</si>
  <si>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</si>
  <si>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</si>
  <si>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</si>
  <si>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</si>
  <si>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</si>
  <si>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</si>
  <si>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</si>
  <si>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</si>
  <si>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</si>
  <si>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</si>
  <si>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</si>
  <si>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</si>
  <si>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</si>
  <si>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</si>
  <si>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</si>
  <si>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</si>
  <si>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</si>
  <si>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</si>
  <si>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</si>
  <si>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</si>
  <si>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</si>
  <si>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</si>
  <si>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</si>
  <si>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</si>
  <si>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</si>
  <si>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</si>
  <si>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</si>
  <si>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</si>
  <si>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</si>
  <si>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</si>
  <si>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</si>
  <si>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</si>
  <si>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</si>
  <si>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</si>
  <si>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</si>
  <si>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</si>
  <si>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</si>
  <si>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</si>
  <si>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</si>
  <si>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</si>
  <si>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</si>
  <si>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</si>
  <si>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</si>
  <si>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</si>
  <si>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</si>
  <si>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</si>
  <si>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</si>
  <si>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</si>
  <si>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</si>
  <si>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</si>
  <si>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</si>
  <si>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</si>
  <si>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</si>
  <si>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</si>
  <si>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</si>
  <si>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</si>
  <si>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</si>
  <si>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</si>
  <si>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</si>
  <si>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</si>
  <si>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</si>
  <si>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</si>
  <si>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</si>
  <si>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</si>
  <si>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</si>
  <si>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</si>
  <si>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</si>
  <si>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</si>
  <si>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</si>
  <si>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</si>
  <si>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</si>
  <si>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</si>
  <si>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</si>
  <si>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</si>
  <si>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</si>
  <si>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</si>
  <si>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</si>
  <si>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</si>
  <si>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</si>
  <si>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</si>
  <si>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</si>
  <si>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</si>
  <si>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</si>
  <si>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</si>
  <si>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</si>
  <si>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</si>
  <si>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</si>
  <si>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</si>
  <si>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</si>
  <si>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</si>
  <si>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</si>
  <si>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</si>
  <si>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</si>
  <si>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</si>
  <si>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</si>
  <si>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</si>
  <si>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</si>
  <si>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</si>
  <si>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</si>
  <si>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</si>
  <si>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</si>
  <si>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</si>
  <si>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</si>
  <si>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</si>
  <si>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</si>
  <si>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</si>
  <si>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</si>
  <si>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</si>
  <si>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</si>
  <si>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</si>
  <si>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</si>
  <si>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</si>
  <si>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</si>
  <si>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</si>
  <si>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</si>
  <si>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</si>
  <si>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</si>
  <si>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</si>
  <si>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</si>
  <si>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</si>
  <si>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</si>
  <si>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</si>
  <si>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</si>
  <si>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</si>
  <si>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</si>
  <si>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</si>
  <si>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</si>
  <si>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</si>
  <si>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</si>
  <si>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</si>
  <si>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</si>
  <si>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</si>
  <si>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</si>
  <si>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</si>
  <si>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</si>
  <si>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</si>
  <si>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</si>
  <si>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</si>
  <si>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</si>
  <si>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</si>
  <si>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</si>
  <si>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</si>
  <si>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</si>
  <si>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</si>
  <si>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</si>
  <si>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</si>
  <si>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</si>
  <si>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</si>
  <si>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</si>
  <si>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</si>
  <si>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</si>
  <si>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</si>
  <si>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</si>
  <si>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</si>
  <si>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</si>
  <si>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</si>
  <si>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</si>
  <si>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</si>
  <si>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</si>
  <si>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</si>
  <si>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</si>
  <si>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</si>
  <si>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</si>
  <si>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</si>
  <si>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</si>
  <si>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</si>
  <si>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</si>
  <si>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</si>
  <si>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</si>
  <si>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</si>
  <si>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</si>
  <si>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</si>
  <si>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</si>
  <si>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</si>
  <si>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</si>
  <si>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</si>
  <si>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</si>
  <si>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</si>
  <si>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</si>
  <si>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</si>
  <si>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</si>
  <si>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</si>
  <si>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</si>
  <si>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</si>
  <si>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</si>
  <si>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</si>
  <si>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</si>
  <si>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</si>
  <si>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</si>
  <si>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</si>
  <si>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</si>
  <si>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</si>
  <si>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</si>
  <si>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</si>
  <si>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</si>
  <si>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</si>
  <si>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</si>
  <si>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</si>
  <si>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</si>
  <si>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</si>
  <si>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</si>
  <si>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</si>
  <si>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</si>
  <si>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</si>
  <si>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</si>
  <si>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</si>
  <si>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</si>
  <si>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</si>
  <si>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</si>
  <si>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</si>
  <si>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</si>
  <si>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</si>
  <si>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</si>
  <si>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</si>
  <si>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</si>
  <si>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</si>
  <si>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</si>
  <si>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</si>
  <si>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</si>
  <si>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</si>
  <si>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</si>
  <si>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</si>
  <si>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</si>
  <si>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</si>
  <si>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</si>
  <si>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</si>
  <si>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</si>
  <si>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</si>
  <si>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</si>
  <si>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</si>
  <si>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</si>
  <si>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</si>
  <si>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</si>
  <si>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</si>
  <si>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</si>
  <si>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</si>
  <si>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</si>
  <si>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</si>
  <si>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</si>
  <si>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</si>
  <si>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</si>
  <si>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</si>
  <si>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</si>
  <si>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</si>
  <si>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</si>
  <si>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</si>
  <si>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</si>
  <si>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</si>
  <si>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</si>
  <si>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</si>
  <si>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</si>
  <si>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</si>
  <si>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</si>
  <si>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</si>
  <si>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</si>
  <si>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</si>
  <si>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</si>
  <si>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</si>
  <si>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</si>
  <si>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</si>
  <si>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</si>
  <si>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</si>
  <si>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</si>
  <si>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</si>
  <si>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</si>
  <si>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</si>
  <si>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</si>
  <si>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</si>
  <si>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</si>
  <si>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</si>
  <si>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</si>
  <si>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</si>
  <si>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</si>
  <si>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</si>
  <si>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</si>
  <si>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</si>
  <si>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</si>
  <si>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</si>
  <si>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</si>
  <si>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</si>
  <si>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</si>
  <si>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</si>
  <si>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</si>
  <si>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</si>
  <si>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</si>
  <si>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</si>
  <si>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</si>
  <si>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</si>
  <si>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</si>
  <si>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</si>
  <si>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</si>
  <si>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</si>
  <si>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</si>
  <si>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</si>
  <si>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</si>
  <si>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</si>
  <si>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</si>
  <si>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</si>
  <si>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</si>
  <si>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</si>
  <si>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</si>
  <si>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</si>
  <si>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</si>
  <si>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</si>
  <si>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</si>
  <si>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</si>
  <si>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</si>
  <si>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</si>
  <si>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</si>
  <si>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</si>
  <si>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</si>
  <si>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</si>
  <si>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</si>
  <si>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</si>
  <si>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</si>
  <si>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</si>
  <si>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</si>
  <si>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</si>
  <si>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</si>
  <si>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</si>
  <si>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</si>
  <si>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</si>
  <si>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</si>
  <si>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</si>
  <si>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</si>
  <si>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</si>
  <si>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</si>
  <si>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</si>
  <si>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</si>
  <si>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</si>
  <si>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</si>
  <si>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</si>
  <si>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</si>
  <si>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</si>
  <si>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</si>
  <si>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</si>
  <si>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</si>
  <si>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</si>
  <si>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</si>
  <si>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</si>
  <si>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</si>
  <si>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</si>
  <si>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</si>
  <si>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</si>
  <si>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</si>
  <si>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</si>
  <si>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</si>
  <si>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</si>
  <si>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</si>
  <si>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</si>
  <si>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</si>
  <si>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</si>
  <si>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</si>
  <si>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</si>
  <si>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</si>
  <si>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</si>
  <si>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</si>
  <si>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</si>
  <si>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</si>
  <si>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</si>
  <si>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</si>
  <si>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</si>
  <si>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</si>
  <si>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</si>
  <si>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</si>
  <si>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</si>
  <si>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</si>
  <si>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</si>
  <si>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</si>
  <si>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</si>
  <si>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</si>
  <si>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</si>
  <si>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</si>
  <si>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</si>
  <si>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</si>
  <si>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</si>
  <si>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</si>
  <si>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</si>
  <si>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</si>
  <si>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</si>
  <si>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</si>
  <si>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</si>
  <si>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</si>
  <si>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</si>
  <si>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</si>
  <si>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</si>
  <si>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</si>
  <si>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</si>
  <si>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</si>
  <si>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</si>
  <si>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</si>
  <si>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</si>
  <si>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</si>
  <si>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</si>
  <si>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</si>
  <si>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</si>
  <si>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</si>
  <si>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</si>
  <si>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</si>
  <si>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</si>
  <si>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</si>
  <si>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</si>
  <si>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</si>
  <si>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</si>
  <si>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</si>
  <si>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</si>
  <si>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</si>
  <si>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</si>
  <si>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</si>
  <si>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</si>
  <si>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</si>
  <si>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</si>
  <si>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</si>
  <si>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</si>
  <si>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</si>
  <si>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</si>
  <si>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</si>
  <si>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</si>
  <si>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</si>
  <si>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</si>
  <si>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</si>
  <si>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</si>
  <si>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</si>
  <si>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</si>
  <si>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</si>
  <si>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</si>
  <si>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</si>
  <si>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</si>
  <si>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</si>
  <si>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</si>
  <si>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</si>
  <si>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</si>
  <si>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</si>
  <si>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</si>
  <si>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</si>
  <si>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</si>
  <si>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</si>
  <si>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</si>
  <si>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</si>
  <si>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</si>
  <si>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</si>
  <si>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</si>
  <si>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</si>
  <si>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</si>
  <si>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</si>
  <si>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</si>
  <si>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</si>
  <si>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</si>
  <si>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</si>
  <si>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</si>
  <si>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</si>
  <si>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</si>
  <si>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</si>
  <si>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</si>
  <si>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</si>
  <si>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</si>
  <si>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</si>
  <si>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</si>
  <si>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</si>
  <si>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</si>
  <si>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</si>
  <si>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</si>
  <si>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</si>
  <si>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</si>
  <si>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</si>
  <si>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</si>
  <si>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</si>
  <si>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</si>
  <si>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</si>
  <si>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</si>
  <si>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</si>
  <si>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</si>
  <si>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</si>
  <si>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</si>
  <si>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</si>
  <si>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</si>
  <si>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</si>
  <si>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</si>
  <si>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</si>
  <si>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</si>
  <si>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</si>
  <si>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</si>
  <si>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</si>
  <si>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</si>
  <si>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</si>
  <si>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</si>
  <si>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</si>
  <si>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</si>
  <si>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</si>
  <si>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</si>
  <si>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</si>
  <si>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</si>
  <si>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</si>
  <si>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</si>
  <si>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</si>
  <si>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</si>
  <si>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</si>
  <si>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</si>
  <si>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</si>
  <si>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</si>
  <si>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</si>
  <si>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</si>
  <si>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</si>
  <si>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</si>
  <si>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</si>
  <si>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</si>
  <si>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</si>
  <si>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</si>
  <si>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</si>
  <si>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</si>
  <si>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</si>
  <si>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</si>
  <si>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</si>
  <si>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</si>
  <si>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</si>
  <si>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</si>
  <si>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</si>
  <si>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</si>
  <si>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</si>
  <si>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</si>
  <si>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</si>
  <si>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</si>
  <si>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</si>
  <si>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</si>
  <si>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</si>
  <si>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</si>
  <si>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</si>
  <si>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</si>
  <si>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</si>
  <si>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</si>
  <si>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</si>
  <si>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</si>
  <si>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</si>
  <si>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</si>
  <si>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</si>
  <si>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</si>
  <si>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</si>
  <si>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</si>
  <si>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</si>
  <si>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</si>
  <si>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</si>
  <si>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</si>
  <si>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</si>
  <si>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</si>
  <si>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</si>
  <si>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</si>
  <si>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</si>
  <si>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</si>
  <si>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</si>
  <si>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</si>
  <si>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</si>
  <si>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</si>
  <si>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</si>
  <si>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</si>
  <si>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</si>
  <si>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</si>
  <si>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</si>
  <si>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</si>
  <si>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</si>
  <si>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</si>
  <si>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</si>
  <si>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</si>
  <si>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</si>
  <si>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</si>
  <si>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</si>
  <si>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</si>
  <si>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</si>
  <si>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</si>
  <si>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</si>
  <si>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</si>
  <si>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</si>
  <si>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</si>
  <si>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</si>
  <si>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</si>
  <si>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</si>
  <si>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</si>
  <si>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</si>
  <si>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</si>
  <si>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</si>
  <si>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</si>
  <si>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</si>
  <si>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</si>
  <si>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</si>
  <si>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</si>
  <si>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</si>
  <si>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</si>
  <si>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</si>
  <si>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</si>
  <si>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</si>
  <si>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</si>
  <si>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</si>
  <si>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</si>
  <si>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</si>
  <si>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</si>
  <si>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</si>
  <si>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</si>
  <si>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</si>
  <si>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</si>
  <si>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</si>
  <si>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</si>
  <si>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</si>
  <si>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</si>
  <si>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</si>
  <si>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</si>
  <si>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</si>
  <si>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</si>
  <si>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</si>
  <si>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</si>
  <si>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</si>
  <si>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</si>
  <si>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</si>
  <si>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</si>
  <si>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</si>
  <si>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</si>
  <si>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</si>
  <si>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</si>
  <si>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</si>
  <si>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</si>
  <si>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</si>
  <si>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</si>
  <si>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</si>
  <si>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</si>
  <si>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</si>
  <si>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</si>
  <si>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</si>
  <si>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</si>
  <si>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</si>
  <si>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</si>
  <si>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</si>
  <si>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</si>
  <si>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</si>
  <si>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</si>
  <si>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</si>
  <si>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</si>
  <si>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</si>
  <si>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</si>
  <si>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</si>
  <si>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</si>
  <si>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</si>
  <si>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</si>
  <si>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</si>
  <si>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</si>
  <si>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</si>
  <si>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</si>
  <si>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</si>
  <si>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</si>
  <si>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</si>
  <si>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</si>
  <si>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</si>
  <si>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</si>
  <si>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</si>
  <si>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</si>
  <si>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</si>
  <si>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</si>
  <si>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</si>
  <si>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</si>
  <si>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</si>
  <si>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</si>
  <si>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</si>
  <si>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</si>
  <si>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</si>
  <si>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</si>
  <si>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</si>
  <si>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</si>
  <si>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</si>
  <si>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</si>
  <si>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</si>
  <si>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</si>
  <si>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</si>
  <si>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</si>
  <si>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</si>
  <si>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</si>
  <si>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</si>
  <si>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</si>
  <si>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</si>
  <si>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</si>
  <si>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</si>
  <si>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</si>
  <si>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</si>
  <si>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</si>
  <si>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</si>
  <si>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</si>
  <si>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</si>
  <si>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</si>
  <si>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</si>
  <si>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</si>
  <si>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</si>
  <si>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</si>
  <si>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</si>
  <si>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</si>
  <si>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</si>
  <si>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</si>
  <si>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</si>
  <si>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</si>
  <si>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</si>
  <si>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</si>
  <si>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</si>
  <si>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</si>
  <si>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</si>
  <si>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</si>
  <si>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</si>
  <si>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</si>
  <si>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</si>
  <si>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</si>
  <si>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</si>
  <si>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</si>
  <si>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</si>
  <si>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</si>
  <si>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</si>
  <si>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</si>
  <si>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</si>
  <si>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</si>
  <si>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</si>
  <si>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</si>
  <si>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</si>
  <si>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</si>
  <si>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</si>
  <si>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</si>
  <si>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</si>
  <si>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</si>
  <si>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</si>
  <si>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</si>
  <si>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</si>
  <si>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</si>
  <si>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</si>
  <si>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</si>
  <si>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</si>
  <si>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</si>
  <si>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</si>
  <si>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</si>
  <si>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</si>
  <si>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</si>
  <si>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</si>
  <si>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</si>
  <si>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</si>
  <si>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</si>
  <si>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</si>
  <si>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</si>
  <si>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</si>
  <si>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</si>
  <si>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</si>
  <si>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</si>
  <si>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</si>
  <si>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</si>
  <si>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</si>
  <si>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</si>
  <si>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</si>
  <si>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</si>
  <si>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</si>
  <si>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</si>
  <si>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</si>
  <si>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</si>
  <si>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</si>
  <si>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</si>
  <si>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</si>
  <si>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</si>
  <si>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</si>
  <si>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</si>
  <si>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</si>
  <si>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</si>
  <si>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</si>
  <si>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</si>
  <si>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</si>
  <si>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</si>
  <si>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</si>
  <si>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</si>
  <si>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</si>
  <si>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</si>
  <si>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</si>
  <si>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</si>
  <si>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</si>
  <si>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</si>
  <si>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</si>
  <si>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</si>
  <si>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</si>
  <si>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</si>
  <si>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</si>
  <si>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</si>
  <si>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</si>
  <si>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</si>
  <si>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</si>
  <si>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</si>
  <si>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</si>
  <si>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</si>
  <si>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</si>
  <si>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</si>
  <si>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</si>
  <si>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</si>
  <si>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</si>
  <si>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</si>
  <si>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</si>
  <si>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</si>
  <si>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</si>
  <si>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</si>
  <si>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</si>
  <si>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</si>
  <si>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</si>
  <si>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</si>
  <si>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</si>
  <si>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</si>
  <si>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</si>
  <si>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</si>
  <si>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</si>
  <si>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</si>
  <si>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</si>
  <si>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</si>
  <si>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</si>
  <si>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</si>
  <si>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</si>
  <si>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</si>
  <si>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</si>
  <si>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</si>
  <si>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</si>
  <si>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</si>
  <si>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</si>
  <si>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</si>
  <si>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</si>
  <si>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</si>
  <si>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</si>
  <si>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</si>
  <si>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</si>
  <si>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</si>
  <si>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</si>
  <si>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</si>
  <si>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</si>
  <si>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</si>
  <si>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</si>
  <si>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</si>
  <si>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</si>
  <si>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</si>
  <si>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</si>
  <si>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</si>
  <si>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</si>
  <si>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</si>
  <si>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</si>
  <si>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</si>
  <si>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</si>
  <si>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</si>
  <si>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</si>
  <si>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</si>
  <si>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</si>
  <si>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</si>
  <si>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</si>
  <si>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</si>
  <si>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</si>
  <si>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</si>
  <si>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</si>
  <si>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</si>
  <si>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</si>
  <si>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</si>
  <si>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</si>
  <si>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</si>
  <si>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</si>
  <si>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</si>
  <si>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</si>
  <si>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</si>
  <si>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</si>
  <si>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</si>
  <si>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</si>
  <si>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</si>
  <si>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</si>
  <si>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</si>
  <si>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</si>
  <si>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</si>
  <si>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</si>
  <si>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</si>
  <si>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</si>
  <si>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</si>
  <si>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</si>
  <si>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</si>
  <si>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</si>
  <si>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</si>
  <si>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</si>
  <si>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</si>
  <si>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</si>
  <si>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</si>
  <si>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</si>
  <si>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</si>
  <si>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</si>
  <si>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</si>
  <si>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</si>
  <si>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</si>
  <si>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</si>
  <si>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</si>
  <si>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</si>
  <si>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</si>
  <si>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</si>
  <si>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</si>
  <si>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</si>
  <si>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</si>
  <si>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</si>
  <si>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</si>
  <si>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</si>
  <si>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</si>
  <si>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</si>
  <si>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</si>
  <si>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</si>
  <si>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</si>
  <si>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</si>
  <si>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</si>
  <si>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</si>
  <si>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</si>
  <si>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</si>
  <si>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</si>
  <si>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</si>
  <si>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</si>
  <si>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</si>
  <si>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</si>
  <si>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</si>
  <si>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</si>
  <si>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</si>
  <si>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</si>
  <si>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</si>
  <si>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</si>
  <si>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</si>
  <si>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</si>
  <si>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</si>
  <si>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</si>
  <si>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</si>
  <si>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</si>
  <si>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</si>
  <si>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</si>
  <si>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</si>
  <si>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</si>
  <si>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</si>
  <si>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</si>
  <si>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</si>
  <si>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</si>
  <si>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</si>
  <si>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</si>
  <si>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</si>
  <si>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</si>
  <si>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</si>
  <si>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</si>
  <si>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</si>
  <si>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</si>
  <si>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</si>
  <si>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</si>
  <si>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</si>
  <si>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</si>
  <si>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</si>
  <si>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</si>
  <si>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</si>
  <si>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</si>
  <si>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</si>
  <si>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</si>
  <si>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</si>
  <si>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</si>
  <si>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</si>
  <si>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</si>
  <si>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</si>
  <si>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</si>
  <si>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</si>
  <si>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</si>
  <si>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</si>
  <si>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</si>
  <si>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</si>
  <si>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</si>
  <si>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</si>
  <si>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</si>
  <si>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</si>
  <si>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</si>
  <si>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</si>
  <si>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</si>
  <si>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</si>
  <si>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</si>
  <si>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</si>
  <si>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</si>
  <si>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</si>
  <si>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</si>
  <si>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</si>
  <si>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</si>
  <si>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</si>
  <si>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</si>
  <si>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</si>
  <si>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</si>
  <si>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</si>
  <si>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</si>
  <si>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</si>
  <si>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</si>
  <si>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</si>
  <si>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</si>
  <si>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</si>
  <si>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</si>
  <si>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</si>
  <si>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</si>
  <si>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</si>
  <si>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</si>
  <si>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</si>
  <si>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</si>
  <si>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</si>
  <si>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</si>
  <si>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</si>
  <si>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</si>
  <si>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</si>
  <si>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</si>
  <si>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</si>
  <si>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</si>
  <si>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</si>
  <si>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</si>
  <si>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</si>
  <si>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</si>
  <si>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</si>
  <si>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</si>
  <si>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</si>
  <si>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</si>
  <si>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</si>
  <si>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</si>
  <si>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</si>
  <si>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</si>
  <si>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</si>
  <si>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</si>
  <si>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</si>
  <si>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</si>
  <si>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</si>
  <si>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</si>
  <si>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</si>
  <si>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</si>
  <si>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</si>
  <si>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</si>
  <si>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</si>
  <si>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</si>
  <si>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</si>
  <si>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</si>
  <si>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</si>
  <si>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</si>
  <si>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</si>
  <si>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</si>
  <si>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</si>
  <si>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</si>
  <si>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</si>
  <si>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</si>
  <si>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</si>
  <si>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</si>
  <si>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</si>
  <si>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</si>
  <si>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</si>
  <si>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</si>
  <si>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</si>
  <si>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</si>
  <si>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</si>
  <si>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</si>
  <si>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</si>
  <si>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</si>
  <si>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</si>
  <si>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</si>
  <si>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</si>
  <si>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</si>
  <si>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</si>
  <si>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</si>
  <si>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</si>
  <si>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</si>
  <si>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</si>
  <si>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</si>
  <si>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</si>
  <si>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</si>
  <si>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</si>
  <si>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</si>
  <si>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</si>
  <si>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</si>
  <si>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</si>
  <si>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</si>
  <si>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</si>
  <si>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</si>
  <si>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</si>
  <si>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</si>
  <si>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</si>
  <si>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</si>
  <si>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</si>
  <si>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</si>
  <si>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</si>
  <si>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</si>
  <si>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</si>
  <si>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</si>
  <si>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</si>
  <si>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</si>
  <si>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</si>
  <si>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</si>
  <si>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</si>
  <si>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</si>
  <si>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</si>
  <si>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</si>
  <si>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</si>
  <si>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</si>
  <si>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</si>
  <si>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</si>
  <si>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</si>
  <si>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</si>
  <si>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</si>
  <si>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</si>
  <si>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</si>
  <si>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</si>
  <si>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</si>
  <si>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</si>
  <si>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</si>
  <si>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</si>
  <si>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</si>
  <si>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</si>
  <si>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</si>
  <si>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</si>
  <si>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</si>
  <si>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</si>
  <si>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</si>
  <si>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</si>
  <si>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</si>
  <si>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</si>
  <si>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</si>
  <si>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</si>
  <si>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</si>
  <si>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</si>
  <si>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</si>
  <si>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</si>
  <si>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</si>
  <si>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</si>
  <si>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</si>
  <si>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</si>
  <si>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</si>
  <si>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</si>
  <si>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</si>
  <si>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</si>
  <si>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</si>
  <si>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</si>
  <si>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</si>
  <si>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</si>
  <si>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</si>
  <si>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</si>
  <si>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</si>
  <si>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</si>
  <si>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</si>
  <si>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</si>
  <si>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</si>
  <si>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</si>
  <si>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</si>
  <si>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</si>
  <si>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</si>
  <si>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</si>
  <si>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</si>
  <si>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</si>
  <si>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</si>
  <si>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</si>
  <si>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</si>
  <si>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</si>
  <si>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</si>
  <si>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</si>
  <si>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</si>
  <si>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</si>
  <si>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</si>
  <si>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</si>
  <si>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</si>
  <si>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</si>
  <si>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</si>
  <si>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</si>
  <si>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</si>
  <si>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</si>
  <si>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</si>
  <si>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</si>
  <si>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</si>
  <si>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</si>
  <si>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</si>
  <si>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</si>
  <si>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</si>
  <si>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</si>
  <si>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</si>
  <si>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</si>
  <si>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</si>
  <si>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</si>
  <si>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</si>
  <si>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</si>
  <si>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</si>
  <si>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</si>
  <si>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</si>
  <si>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</si>
  <si>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</si>
  <si>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</si>
  <si>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</si>
  <si>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</si>
  <si>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</si>
  <si>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</si>
  <si>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</si>
  <si>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</si>
  <si>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</si>
  <si>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</si>
  <si>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</si>
  <si>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</si>
  <si>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</si>
  <si>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</si>
  <si>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</si>
  <si>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</si>
  <si>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</si>
  <si>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</si>
  <si>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</si>
  <si>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</si>
  <si>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</si>
  <si>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</si>
  <si>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</si>
  <si>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</si>
  <si>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</si>
  <si>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</si>
  <si>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</si>
  <si>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</si>
  <si>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</si>
  <si>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</si>
  <si>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</si>
  <si>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</si>
  <si>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</si>
  <si>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</si>
  <si>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</si>
  <si>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</si>
  <si>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</si>
  <si>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</si>
  <si>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</si>
  <si>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</si>
  <si>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</si>
  <si>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</si>
  <si>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</si>
  <si>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</si>
  <si>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</si>
  <si>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</si>
  <si>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</si>
  <si>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</si>
  <si>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</si>
  <si>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</si>
  <si>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</si>
  <si>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</si>
  <si>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</si>
  <si>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</si>
  <si>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</si>
  <si>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</si>
  <si>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</si>
  <si>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</si>
  <si>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</si>
  <si>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</si>
  <si>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</si>
  <si>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</si>
  <si>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</si>
  <si>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</si>
  <si>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</si>
  <si>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</si>
  <si>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</si>
  <si>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</si>
  <si>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</si>
  <si>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</si>
  <si>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</si>
  <si>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</si>
  <si>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</si>
  <si>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</si>
  <si>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</si>
  <si>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</si>
  <si>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</si>
  <si>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</si>
  <si>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</si>
  <si>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</si>
  <si>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</si>
  <si>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</si>
  <si>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</si>
  <si>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</si>
  <si>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</si>
  <si>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</si>
  <si>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</si>
  <si>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</si>
  <si>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</si>
  <si>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</si>
  <si>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</si>
  <si>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</si>
  <si>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</si>
  <si>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</si>
  <si>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</si>
  <si>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</si>
  <si>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</si>
  <si>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</si>
  <si>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</si>
  <si>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</si>
  <si>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</si>
  <si>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</si>
  <si>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</si>
  <si>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</si>
  <si>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</si>
  <si>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</si>
  <si>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</si>
  <si>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</si>
  <si>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</si>
  <si>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</si>
  <si>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</si>
  <si>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</si>
  <si>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</si>
  <si>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</si>
  <si>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</si>
  <si>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</si>
  <si>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</si>
  <si>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</si>
  <si>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</si>
  <si>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</si>
  <si>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</si>
  <si>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</si>
  <si>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</si>
  <si>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</si>
  <si>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</si>
  <si>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</si>
  <si>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</si>
  <si>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</si>
  <si>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</si>
  <si>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</si>
  <si>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</si>
  <si>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</si>
  <si>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</si>
  <si>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</si>
  <si>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</si>
  <si>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</si>
  <si>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</si>
  <si>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</si>
  <si>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</si>
  <si>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</si>
  <si>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</si>
  <si>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</si>
  <si>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</si>
  <si>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</si>
  <si>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</si>
  <si>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</si>
  <si>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</si>
  <si>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</si>
  <si>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</si>
  <si>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</si>
  <si>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</si>
  <si>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</si>
  <si>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</si>
  <si>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</si>
  <si>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</si>
  <si>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</si>
  <si>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</si>
  <si>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</si>
  <si>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</si>
  <si>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</si>
  <si>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</si>
  <si>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</si>
  <si>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</si>
  <si>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</si>
  <si>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</si>
  <si>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</si>
  <si>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</si>
  <si>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</si>
  <si>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</si>
  <si>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</si>
  <si>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</si>
  <si>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</si>
  <si>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</si>
  <si>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</si>
  <si>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</si>
  <si>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</si>
  <si>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</si>
  <si>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</si>
  <si>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</si>
  <si>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</si>
  <si>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</si>
  <si>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</si>
  <si>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</si>
  <si>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</si>
  <si>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</si>
  <si>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</si>
  <si>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</si>
  <si>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</si>
  <si>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</si>
  <si>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</si>
  <si>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</si>
  <si>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</si>
  <si>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</si>
  <si>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</si>
  <si>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</si>
  <si>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</si>
  <si>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</si>
  <si>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</si>
  <si>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</si>
  <si>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</si>
  <si>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</si>
  <si>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</si>
  <si>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</si>
  <si>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</si>
  <si>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</si>
  <si>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</si>
  <si>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</si>
  <si>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</si>
  <si>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</si>
  <si>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</si>
  <si>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</si>
  <si>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</si>
  <si>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</si>
  <si>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</si>
  <si>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</si>
  <si>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</si>
  <si>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</si>
  <si>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</si>
  <si>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</si>
  <si>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</si>
  <si>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</si>
  <si>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</si>
  <si>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</si>
  <si>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</si>
  <si>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</si>
  <si>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</si>
  <si>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</si>
  <si>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</si>
  <si>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</si>
  <si>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</si>
  <si>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</si>
  <si>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</si>
  <si>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</si>
  <si>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</si>
  <si>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</si>
  <si>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</si>
  <si>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</si>
  <si>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</si>
  <si>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</si>
  <si>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</si>
  <si>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</si>
  <si>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</si>
  <si>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</si>
  <si>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</si>
  <si>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</si>
  <si>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</si>
  <si>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</si>
  <si>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</si>
  <si>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</si>
  <si>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</si>
  <si>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</si>
  <si>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</si>
  <si>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</si>
  <si>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</si>
  <si>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</si>
  <si>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</si>
  <si>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</si>
  <si>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</si>
  <si>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</si>
  <si>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</si>
  <si>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</si>
  <si>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</si>
  <si>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</si>
  <si>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</si>
  <si>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</si>
  <si>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</si>
  <si>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</si>
  <si>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</si>
  <si>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</si>
  <si>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</si>
  <si>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</si>
  <si>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</si>
  <si>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</si>
  <si>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</si>
  <si>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</si>
  <si>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</si>
  <si>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</si>
  <si>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</si>
  <si>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</si>
  <si>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</si>
  <si>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</si>
  <si>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</si>
  <si>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</si>
  <si>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</si>
  <si>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</si>
  <si>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</si>
  <si>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</si>
  <si>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</si>
  <si>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</si>
  <si>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</si>
  <si>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</si>
  <si>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</si>
  <si>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</si>
  <si>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</si>
  <si>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</si>
  <si>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</si>
  <si>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</si>
  <si>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</si>
  <si>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</si>
  <si>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</si>
  <si>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</si>
  <si>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</si>
  <si>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</si>
  <si>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</si>
  <si>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</si>
  <si>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</si>
  <si>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</si>
  <si>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</si>
  <si>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</si>
  <si>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</si>
  <si>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</si>
  <si>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</si>
  <si>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</si>
  <si>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</si>
  <si>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</si>
  <si>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</si>
  <si>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</si>
  <si>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</si>
  <si>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</si>
  <si>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</si>
  <si>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</si>
  <si>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</si>
  <si>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</si>
  <si>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</si>
  <si>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</si>
  <si>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</si>
  <si>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</si>
  <si>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</si>
  <si>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</si>
  <si>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</si>
  <si>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</si>
  <si>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</si>
  <si>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</si>
  <si>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</si>
  <si>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</si>
  <si>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</si>
  <si>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</si>
  <si>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</si>
  <si>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</si>
  <si>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</si>
  <si>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</si>
  <si>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</si>
  <si>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</si>
  <si>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</si>
  <si>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</si>
  <si>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</si>
  <si>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</si>
  <si>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</si>
  <si>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</si>
  <si>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</si>
  <si>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</si>
  <si>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</si>
  <si>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</si>
  <si>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</si>
  <si>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</si>
  <si>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</si>
  <si>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</si>
  <si>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</si>
  <si>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</si>
  <si>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</si>
  <si>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</si>
  <si>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</si>
  <si>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</si>
  <si>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</si>
  <si>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</si>
  <si>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</si>
  <si>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</si>
  <si>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</si>
  <si>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</si>
  <si>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</si>
  <si>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</si>
  <si>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</si>
  <si>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</si>
  <si>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</si>
  <si>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</si>
  <si>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</si>
  <si>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</si>
  <si>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</si>
  <si>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</si>
  <si>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</si>
  <si>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</si>
  <si>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</si>
  <si>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</si>
  <si>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</si>
  <si>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</si>
  <si>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</si>
  <si>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</si>
  <si>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</si>
  <si>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</si>
  <si>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</si>
  <si>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</si>
  <si>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</si>
  <si>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</si>
  <si>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</si>
  <si>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</si>
  <si>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</si>
  <si>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</si>
  <si>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</si>
  <si>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</si>
  <si>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</si>
  <si>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</si>
  <si>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</si>
  <si>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</si>
  <si>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</si>
  <si>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</si>
  <si>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</si>
  <si>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</si>
  <si>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</si>
  <si>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</si>
  <si>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</si>
  <si>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</si>
  <si>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</si>
  <si>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</si>
  <si>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</si>
  <si>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</si>
  <si>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</si>
  <si>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</si>
  <si>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</si>
  <si>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</si>
  <si>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</si>
  <si>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</si>
  <si>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</si>
  <si>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</si>
  <si>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</si>
  <si>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</si>
  <si>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</si>
  <si>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</si>
  <si>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</si>
  <si>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</si>
  <si>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</si>
  <si>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</si>
  <si>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</si>
  <si>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</si>
  <si>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</si>
  <si>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</si>
  <si>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</si>
  <si>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</si>
  <si>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</si>
  <si>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</si>
  <si>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</si>
  <si>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</si>
  <si>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</si>
  <si>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</si>
  <si>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</si>
  <si>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</si>
  <si>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</si>
  <si>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</si>
  <si>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</si>
  <si>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</si>
  <si>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</si>
  <si>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</si>
  <si>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</si>
  <si>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</si>
  <si>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</si>
  <si>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</si>
  <si>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</si>
  <si>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</si>
  <si>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</si>
  <si>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</si>
  <si>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</si>
  <si>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</si>
  <si>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</si>
  <si>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</si>
  <si>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</si>
  <si>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</si>
  <si>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</si>
  <si>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</si>
  <si>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</si>
  <si>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</si>
  <si>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</si>
  <si>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</si>
  <si>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</si>
  <si>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</si>
  <si>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</si>
  <si>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</si>
  <si>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</si>
  <si>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</si>
  <si>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</si>
  <si>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</si>
  <si>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</si>
  <si>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</si>
  <si>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</si>
  <si>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</si>
  <si>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</si>
  <si>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</si>
  <si>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</si>
  <si>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</si>
  <si>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</si>
  <si>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</si>
  <si>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</si>
  <si>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</si>
  <si>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</si>
  <si>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</si>
  <si>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</si>
  <si>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</si>
  <si>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</si>
  <si>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</si>
  <si>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</si>
  <si>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</si>
  <si>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</si>
  <si>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</si>
  <si>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</si>
  <si>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</si>
  <si>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</si>
  <si>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</si>
  <si>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</si>
  <si>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</si>
  <si>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</si>
  <si>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</si>
  <si>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</si>
  <si>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</si>
  <si>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</si>
  <si>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</si>
  <si>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</si>
  <si>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</si>
  <si>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</si>
  <si>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</si>
  <si>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</si>
  <si>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</si>
  <si>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</si>
  <si>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</si>
  <si>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</si>
  <si>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</si>
  <si>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</si>
  <si>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</si>
  <si>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</si>
  <si>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</si>
  <si>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</si>
  <si>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</si>
  <si>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</si>
  <si>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</si>
  <si>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</si>
  <si>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</si>
  <si>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</si>
  <si>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</si>
  <si>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</si>
  <si>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</si>
  <si>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</si>
  <si>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</si>
  <si>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</si>
  <si>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</si>
  <si>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</si>
  <si>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</si>
  <si>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</si>
  <si>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</si>
  <si>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</si>
  <si>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</si>
  <si>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</si>
  <si>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</si>
  <si>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</si>
  <si>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</si>
  <si>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</si>
  <si>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</si>
  <si>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</si>
  <si>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</si>
  <si>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</si>
  <si>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</si>
  <si>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</si>
  <si>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</si>
  <si>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</si>
  <si>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</si>
  <si>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</si>
  <si>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</si>
  <si>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</si>
  <si>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</si>
  <si>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</si>
  <si>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</si>
  <si>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</si>
  <si>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</si>
  <si>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</si>
  <si>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</si>
  <si>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</si>
  <si>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</si>
  <si>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</si>
  <si>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</si>
  <si>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</si>
  <si>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</si>
  <si>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</si>
  <si>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</si>
  <si>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</si>
  <si>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</si>
  <si>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</si>
  <si>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</si>
  <si>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</si>
  <si>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</si>
  <si>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</si>
  <si>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</si>
  <si>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</si>
  <si>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</si>
  <si>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</si>
  <si>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</si>
  <si>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</si>
  <si>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</si>
  <si>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</si>
  <si>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</si>
  <si>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</si>
  <si>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</si>
  <si>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</si>
  <si>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</si>
  <si>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</si>
  <si>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</si>
  <si>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</si>
  <si>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</si>
  <si>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</si>
  <si>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</si>
  <si>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</si>
  <si>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</si>
  <si>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</si>
  <si>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</si>
  <si>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</si>
  <si>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</si>
  <si>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</si>
  <si>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</si>
  <si>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</si>
  <si>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</si>
  <si>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</si>
  <si>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</si>
  <si>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</si>
  <si>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</si>
  <si>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</si>
  <si>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</si>
  <si>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</si>
  <si>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</si>
  <si>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</si>
  <si>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</si>
  <si>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</si>
  <si>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</si>
  <si>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</si>
  <si>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</si>
  <si>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</si>
  <si>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</si>
  <si>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</si>
  <si>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</si>
  <si>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</si>
  <si>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</si>
  <si>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</si>
  <si>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</si>
  <si>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</si>
  <si>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</si>
  <si>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</si>
  <si>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</si>
  <si>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</si>
  <si>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</si>
  <si>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</si>
  <si>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</si>
  <si>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</si>
  <si>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</si>
  <si>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</si>
  <si>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</si>
  <si>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</si>
  <si>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</si>
  <si>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</si>
  <si>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</si>
  <si>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</si>
  <si>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</si>
  <si>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</si>
  <si>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</si>
  <si>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</si>
  <si>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</si>
  <si>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</si>
  <si>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</si>
  <si>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</si>
  <si>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</si>
  <si>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</si>
  <si>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</si>
  <si>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</si>
  <si>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</si>
  <si>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</si>
  <si>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</si>
  <si>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</si>
  <si>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</si>
  <si>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</si>
  <si>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</si>
  <si>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</si>
  <si>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</si>
  <si>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</si>
  <si>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</si>
  <si>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</si>
  <si>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</si>
  <si>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</si>
  <si>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</si>
  <si>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</si>
  <si>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</si>
  <si>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</si>
  <si>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</si>
  <si>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</si>
  <si>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</si>
  <si>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</si>
  <si>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</si>
  <si>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</si>
  <si>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</si>
  <si>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</si>
  <si>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</si>
  <si>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</si>
  <si>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</si>
  <si>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</si>
  <si>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</si>
  <si>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</si>
  <si>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</si>
  <si>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</si>
  <si>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</si>
  <si>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</si>
  <si>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</si>
  <si>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</si>
  <si>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</si>
  <si>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</si>
  <si>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</si>
  <si>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</si>
  <si>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</si>
  <si>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</si>
  <si>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</si>
  <si>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</si>
  <si>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</si>
  <si>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</si>
  <si>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</si>
  <si>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</si>
  <si>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</si>
  <si>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</si>
  <si>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</si>
  <si>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</si>
  <si>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</si>
  <si>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</si>
  <si>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</si>
  <si>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</si>
  <si>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</si>
  <si>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</si>
  <si>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</si>
  <si>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</si>
  <si>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</si>
  <si>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</si>
  <si>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</si>
  <si>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</si>
  <si>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</si>
  <si>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</si>
  <si>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</si>
  <si>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</si>
  <si>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</si>
  <si>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</si>
  <si>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</si>
  <si>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</si>
  <si>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</si>
  <si>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</si>
  <si>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</si>
  <si>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</si>
  <si>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</si>
  <si>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</si>
  <si>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</si>
  <si>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</si>
  <si>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</si>
  <si>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</si>
  <si>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</si>
  <si>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</si>
  <si>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</si>
  <si>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</si>
  <si>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</si>
  <si>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</si>
  <si>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</si>
  <si>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</si>
  <si>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</si>
  <si>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</si>
  <si>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</si>
  <si>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</si>
  <si>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</si>
  <si>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</si>
  <si>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</si>
  <si>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</si>
  <si>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</si>
  <si>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</si>
  <si>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</si>
  <si>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</si>
  <si>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</si>
  <si>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</si>
  <si>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</si>
  <si>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</si>
  <si>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</si>
  <si>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</si>
  <si>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</si>
  <si>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</si>
  <si>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</si>
  <si>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</si>
  <si>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</si>
  <si>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</si>
  <si>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</si>
  <si>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</si>
  <si>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</si>
  <si>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</si>
  <si>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</si>
  <si>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</si>
  <si>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</si>
  <si>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</si>
  <si>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</si>
  <si>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</si>
  <si>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</si>
  <si>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</si>
  <si>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</si>
  <si>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</si>
  <si>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</si>
  <si>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</si>
  <si>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</si>
  <si>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</si>
  <si>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</si>
  <si>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</si>
  <si>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</si>
  <si>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</si>
  <si>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</si>
  <si>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</si>
  <si>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</si>
  <si>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</si>
  <si>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</si>
  <si>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</si>
  <si>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</si>
  <si>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</si>
  <si>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</si>
  <si>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</si>
  <si>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</si>
  <si>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</si>
  <si>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</si>
  <si>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</si>
  <si>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</si>
  <si>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</si>
  <si>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</si>
  <si>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</si>
  <si>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</si>
  <si>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</si>
  <si>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</si>
  <si>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</si>
  <si>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</si>
  <si>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</si>
  <si>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</si>
  <si>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</si>
  <si>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</si>
  <si>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</si>
  <si>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</si>
  <si>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</si>
  <si>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</si>
  <si>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</si>
  <si>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</si>
  <si>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</si>
  <si>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</si>
  <si>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</si>
  <si>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</si>
  <si>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</si>
  <si>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</si>
  <si>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</si>
  <si>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</si>
  <si>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</si>
  <si>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</si>
  <si>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</si>
  <si>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</si>
  <si>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</si>
  <si>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</si>
  <si>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</si>
  <si>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</si>
  <si>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</si>
  <si>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</si>
  <si>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</si>
  <si>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</si>
  <si>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</si>
  <si>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</si>
  <si>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</si>
  <si>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</si>
  <si>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</si>
  <si>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</si>
  <si>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</si>
  <si>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</si>
  <si>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</si>
  <si>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</si>
  <si>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</si>
  <si>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</si>
  <si>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</si>
  <si>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</si>
  <si>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</si>
  <si>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</si>
  <si>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</si>
  <si>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</si>
  <si>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</si>
  <si>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</si>
  <si>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</si>
  <si>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</si>
  <si>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</si>
  <si>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</si>
  <si>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</si>
  <si>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</si>
  <si>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</si>
  <si>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</si>
  <si>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</si>
  <si>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</si>
  <si>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</si>
  <si>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</si>
  <si>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</si>
  <si>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</si>
  <si>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</si>
  <si>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</si>
  <si>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</si>
  <si>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</si>
  <si>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</si>
  <si>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</si>
  <si>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</si>
  <si>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</si>
  <si>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</si>
  <si>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</si>
  <si>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</si>
  <si>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</si>
  <si>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</si>
  <si>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</si>
  <si>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</si>
  <si>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</si>
  <si>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</si>
  <si>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</si>
  <si>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</si>
  <si>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</si>
  <si>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</si>
  <si>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</si>
  <si>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</si>
  <si>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</si>
  <si>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</si>
  <si>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</si>
  <si>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</si>
  <si>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</si>
  <si>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</si>
  <si>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</si>
  <si>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</si>
  <si>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</si>
  <si>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</si>
  <si>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</si>
  <si>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</si>
  <si>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</si>
  <si>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</si>
  <si>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</si>
  <si>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</si>
  <si>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</si>
  <si>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</si>
  <si>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</si>
  <si>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</si>
  <si>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</si>
  <si>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</si>
  <si>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</si>
  <si>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</si>
  <si>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</si>
  <si>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</si>
  <si>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</si>
  <si>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</si>
  <si>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</si>
  <si>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</si>
  <si>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</si>
  <si>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</si>
  <si>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</si>
  <si>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</si>
  <si>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</si>
  <si>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</si>
  <si>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</si>
  <si>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</si>
  <si>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</si>
  <si>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</si>
  <si>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</si>
  <si>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</si>
  <si>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</si>
  <si>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</si>
  <si>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</si>
  <si>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</si>
  <si>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</si>
  <si>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</si>
  <si>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</si>
  <si>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</si>
  <si>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</si>
  <si>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</si>
  <si>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</si>
  <si>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</si>
  <si>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</si>
  <si>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</si>
  <si>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</si>
  <si>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</si>
  <si>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</si>
  <si>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</si>
  <si>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</si>
  <si>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</si>
  <si>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</si>
  <si>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</si>
  <si>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</si>
  <si>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</si>
  <si>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</si>
  <si>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</si>
  <si>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</si>
  <si>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</si>
  <si>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</si>
  <si>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</si>
  <si>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</si>
  <si>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</si>
  <si>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</si>
  <si>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</si>
  <si>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</si>
  <si>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</si>
  <si>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</si>
  <si>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</si>
  <si>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</si>
  <si>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</si>
  <si>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</si>
  <si>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</si>
  <si>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</si>
  <si>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</si>
  <si>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</si>
  <si>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</si>
  <si>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</si>
  <si>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</si>
  <si>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</si>
  <si>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</si>
  <si>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</si>
  <si>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</si>
  <si>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</si>
  <si>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</si>
  <si>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</si>
  <si>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</si>
  <si>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</si>
  <si>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</si>
  <si>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</si>
  <si>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</si>
  <si>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</si>
  <si>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</si>
  <si>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</si>
  <si>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</si>
  <si>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</si>
  <si>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</si>
  <si>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</si>
  <si>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</si>
  <si>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</si>
  <si>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</si>
  <si>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</si>
  <si>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</si>
  <si>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</si>
  <si>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</si>
  <si>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</si>
  <si>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</si>
  <si>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</si>
  <si>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</si>
  <si>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</si>
  <si>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</si>
  <si>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</si>
  <si>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</si>
  <si>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</si>
  <si>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</si>
  <si>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</si>
  <si>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</si>
  <si>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</si>
  <si>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</si>
  <si>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</si>
  <si>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</si>
  <si>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</si>
  <si>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</si>
  <si>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</si>
  <si>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</si>
  <si>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</si>
  <si>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</si>
  <si>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</si>
  <si>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</si>
  <si>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</si>
  <si>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</si>
  <si>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</si>
  <si>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</si>
  <si>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</si>
  <si>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</si>
  <si>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</si>
  <si>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</si>
  <si>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</si>
  <si>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</si>
  <si>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</si>
  <si>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</si>
  <si>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</si>
  <si>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</si>
  <si>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</si>
  <si>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</si>
  <si>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</si>
  <si>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</si>
  <si>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</si>
  <si>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</si>
  <si>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</si>
  <si>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</si>
  <si>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</si>
  <si>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</si>
  <si>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</si>
  <si>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</si>
  <si>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</si>
  <si>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</si>
  <si>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</si>
  <si>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</si>
  <si>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</si>
  <si>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</si>
  <si>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</si>
  <si>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</si>
  <si>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</si>
  <si>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</si>
  <si>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</si>
  <si>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</si>
  <si>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</si>
  <si>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</si>
  <si>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</si>
  <si>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</si>
  <si>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</si>
  <si>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</si>
  <si>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</si>
  <si>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</si>
  <si>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</si>
  <si>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</si>
  <si>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</si>
  <si>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</si>
  <si>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</si>
  <si>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</si>
  <si>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</si>
  <si>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</si>
  <si>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</si>
  <si>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</si>
  <si>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</si>
  <si>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</si>
  <si>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</si>
  <si>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</si>
  <si>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</si>
  <si>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</si>
  <si>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</si>
  <si>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</si>
  <si>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</si>
  <si>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</si>
  <si>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</si>
  <si>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</si>
  <si>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</si>
  <si>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</si>
  <si>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</si>
  <si>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</si>
  <si>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</si>
  <si>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</si>
  <si>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</si>
  <si>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</si>
  <si>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</si>
  <si>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</si>
  <si>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</si>
  <si>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</si>
  <si>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</si>
  <si>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</si>
  <si>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</si>
  <si>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</si>
  <si>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</si>
  <si>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</si>
  <si>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</si>
  <si>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</si>
  <si>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</si>
  <si>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</si>
  <si>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</si>
  <si>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</si>
  <si>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</si>
  <si>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</si>
  <si>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</si>
  <si>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</si>
  <si>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</si>
  <si>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</si>
  <si>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</si>
  <si>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</si>
  <si>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</si>
  <si>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</si>
  <si>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</si>
  <si>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</si>
  <si>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</si>
  <si>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</si>
  <si>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</si>
  <si>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</si>
  <si>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</si>
  <si>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</si>
  <si>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</si>
  <si>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</si>
  <si>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</si>
  <si>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</si>
  <si>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</si>
  <si>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</si>
  <si>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</si>
  <si>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</si>
  <si>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</si>
  <si>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</si>
  <si>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</si>
  <si>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</si>
  <si>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</si>
  <si>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</si>
  <si>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</si>
  <si>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</si>
  <si>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</si>
  <si>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</si>
  <si>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</si>
  <si>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</si>
  <si>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</si>
  <si>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</si>
  <si>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</si>
  <si>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</si>
  <si>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</si>
  <si>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</si>
  <si>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</si>
  <si>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</si>
  <si>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</si>
  <si>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</si>
  <si>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</si>
  <si>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</si>
  <si>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</si>
  <si>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</si>
  <si>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</si>
  <si>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</si>
  <si>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</si>
  <si>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</si>
  <si>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</si>
  <si>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</si>
  <si>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</si>
  <si>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</si>
  <si>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</si>
  <si>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</si>
  <si>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</si>
  <si>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</si>
  <si>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</si>
  <si>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</si>
  <si>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</si>
  <si>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</si>
  <si>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</si>
  <si>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</si>
  <si>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</si>
  <si>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</si>
  <si>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</si>
  <si>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</si>
  <si>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</si>
  <si>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</si>
  <si>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</si>
  <si>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</si>
  <si>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</si>
  <si>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</si>
  <si>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</si>
  <si>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</si>
  <si>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</si>
  <si>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</si>
  <si>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</si>
  <si>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</si>
  <si>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</si>
  <si>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</si>
  <si>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</si>
  <si>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</si>
  <si>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</si>
  <si>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</si>
  <si>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</si>
  <si>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</si>
  <si>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</si>
  <si>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</si>
  <si>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</si>
  <si>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</si>
  <si>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</si>
  <si>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</si>
  <si>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</si>
  <si>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</si>
  <si>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</si>
  <si>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</si>
  <si>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</si>
  <si>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</si>
  <si>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</si>
  <si>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</si>
  <si>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</si>
  <si>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</si>
  <si>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</si>
  <si>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</si>
  <si>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</si>
  <si>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</si>
  <si>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</si>
  <si>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</si>
  <si>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</si>
  <si>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</si>
  <si>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</si>
  <si>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</si>
  <si>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</si>
  <si>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</si>
  <si>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</si>
  <si>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</si>
  <si>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</si>
  <si>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</si>
  <si>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</si>
  <si>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</si>
  <si>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</si>
  <si>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</si>
  <si>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</si>
  <si>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</si>
  <si>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</si>
  <si>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</si>
  <si>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</si>
  <si>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</si>
  <si>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</si>
  <si>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</si>
  <si>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</si>
  <si>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</si>
  <si>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</si>
  <si>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</si>
  <si>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</si>
  <si>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</si>
  <si>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</si>
  <si>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</si>
  <si>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</si>
  <si>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</si>
  <si>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</si>
  <si>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</si>
  <si>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</si>
  <si>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</si>
  <si>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</si>
  <si>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</si>
  <si>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</si>
  <si>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</si>
  <si>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</si>
  <si>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</si>
  <si>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</si>
  <si>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</si>
  <si>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</si>
  <si>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</si>
  <si>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</si>
  <si>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</si>
  <si>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</si>
  <si>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</si>
  <si>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</si>
  <si>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</si>
  <si>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</si>
  <si>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</si>
  <si>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</si>
  <si>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</si>
  <si>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</si>
  <si>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</si>
  <si>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</si>
  <si>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</si>
  <si>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</si>
  <si>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</si>
  <si>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</si>
  <si>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</si>
  <si>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</si>
  <si>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</si>
  <si>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</si>
  <si>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</si>
  <si>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</si>
  <si>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</si>
  <si>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</si>
  <si>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</si>
  <si>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</si>
  <si>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</si>
  <si>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</si>
  <si>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</si>
  <si>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</si>
  <si>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</si>
  <si>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</si>
  <si>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</si>
  <si>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</si>
  <si>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</si>
  <si>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</si>
  <si>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</si>
  <si>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</si>
  <si>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</si>
  <si>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</si>
  <si>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</si>
  <si>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</si>
  <si>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</si>
  <si>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</si>
  <si>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</si>
  <si>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</si>
  <si>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</si>
  <si>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</si>
  <si>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</si>
  <si>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</si>
  <si>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</si>
  <si>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</si>
  <si>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</si>
  <si>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</si>
  <si>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</si>
  <si>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</si>
  <si>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</si>
  <si>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</si>
  <si>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</si>
  <si>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</si>
  <si>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</si>
  <si>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</si>
  <si>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</si>
  <si>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</si>
  <si>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</si>
  <si>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</si>
  <si>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</si>
  <si>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</si>
  <si>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</si>
  <si>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</si>
  <si>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</si>
  <si>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</si>
  <si>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</si>
  <si>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</si>
  <si>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</si>
  <si>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</si>
  <si>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</si>
  <si>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</si>
  <si>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</si>
  <si>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</si>
  <si>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</si>
  <si>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</si>
  <si>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</si>
  <si>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</si>
  <si>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</si>
  <si>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</si>
  <si>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</si>
  <si>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</si>
  <si>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</si>
  <si>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</si>
  <si>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</si>
  <si>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</si>
  <si>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</si>
  <si>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</si>
  <si>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</si>
  <si>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</si>
  <si>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</si>
  <si>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</si>
  <si>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</si>
  <si>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</si>
  <si>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</si>
  <si>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</si>
  <si>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</si>
  <si>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</si>
  <si>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</si>
  <si>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</si>
  <si>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</si>
  <si>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</si>
  <si>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</si>
  <si>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</si>
  <si>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</si>
  <si>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</si>
  <si>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</si>
  <si>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</si>
  <si>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</si>
  <si>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</si>
  <si>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</si>
  <si>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</si>
  <si>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</si>
  <si>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</si>
  <si>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</si>
  <si>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</si>
  <si>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</si>
  <si>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</si>
  <si>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</si>
  <si>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</si>
  <si>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</si>
  <si>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</si>
  <si>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</si>
  <si>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</si>
  <si>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</si>
  <si>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</si>
  <si>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</si>
  <si>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</si>
  <si>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</si>
  <si>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</si>
  <si>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</si>
  <si>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</si>
  <si>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</si>
  <si>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</si>
  <si>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</si>
  <si>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</si>
  <si>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</si>
  <si>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</si>
  <si>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</si>
  <si>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</si>
  <si>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</si>
  <si>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</si>
  <si>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</si>
  <si>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</si>
  <si>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</si>
  <si>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</si>
  <si>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</si>
  <si>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</si>
  <si>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</si>
  <si>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</si>
  <si>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</si>
  <si>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</si>
  <si>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</si>
  <si>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</si>
  <si>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</si>
  <si>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</si>
  <si>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</si>
  <si>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</si>
  <si>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</si>
  <si>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</si>
  <si>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</si>
  <si>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</si>
  <si>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</si>
  <si>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</si>
  <si>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</si>
  <si>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</si>
  <si>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</si>
  <si>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</si>
  <si>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</si>
  <si>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</si>
  <si>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</si>
  <si>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</si>
  <si>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</si>
  <si>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</si>
  <si>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</si>
  <si>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</si>
  <si>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</si>
  <si>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</si>
  <si>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</si>
  <si>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</si>
  <si>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</si>
  <si>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</si>
  <si>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</si>
  <si>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</si>
  <si>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</si>
  <si>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</si>
  <si>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</si>
  <si>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</si>
  <si>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</si>
  <si>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</si>
  <si>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</si>
  <si>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</si>
  <si>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</si>
  <si>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</si>
  <si>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</si>
  <si>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</si>
  <si>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</si>
  <si>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</si>
  <si>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</si>
  <si>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</si>
  <si>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</si>
  <si>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</si>
  <si>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</si>
  <si>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</si>
  <si>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</si>
  <si>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</si>
  <si>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</si>
  <si>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</si>
  <si>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</si>
  <si>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</si>
  <si>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</si>
  <si>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</si>
  <si>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</si>
  <si>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</si>
  <si>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</si>
  <si>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</si>
  <si>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</si>
  <si>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</si>
  <si>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</si>
  <si>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</si>
  <si>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</si>
  <si>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</si>
  <si>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</si>
  <si>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</si>
  <si>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</si>
  <si>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</si>
  <si>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</si>
  <si>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</si>
  <si>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</si>
  <si>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</si>
  <si>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</si>
  <si>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</si>
  <si>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</si>
  <si>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</si>
  <si>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</si>
  <si>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</si>
  <si>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</si>
  <si>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</si>
  <si>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</si>
  <si>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</si>
  <si>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</si>
  <si>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</si>
  <si>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</si>
  <si>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</si>
  <si>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</si>
  <si>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</si>
  <si>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</si>
  <si>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</si>
  <si>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</si>
  <si>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</si>
  <si>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</si>
  <si>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</si>
  <si>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</si>
  <si>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</si>
  <si>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</si>
  <si>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</si>
  <si>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</si>
  <si>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</si>
  <si>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</si>
  <si>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</si>
  <si>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</si>
  <si>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</si>
  <si>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</si>
  <si>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</si>
  <si>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</si>
  <si>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</si>
  <si>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</si>
  <si>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</si>
  <si>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</si>
  <si>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</si>
  <si>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</si>
  <si>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</si>
  <si>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</si>
  <si>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</si>
  <si>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</si>
  <si>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</si>
  <si>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</si>
  <si>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</si>
  <si>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</si>
  <si>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</si>
  <si>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</si>
  <si>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</si>
  <si>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</si>
  <si>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</si>
  <si>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</si>
  <si>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</si>
  <si>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</si>
  <si>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</si>
  <si>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</si>
  <si>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</si>
  <si>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</si>
  <si>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</si>
  <si>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</si>
  <si>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</si>
  <si>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</si>
  <si>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</si>
  <si>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</si>
  <si>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</si>
  <si>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</si>
  <si>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</si>
  <si>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</si>
  <si>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</si>
  <si>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</si>
  <si>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</si>
  <si>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</si>
  <si>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</si>
  <si>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</si>
  <si>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</si>
  <si>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</si>
  <si>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</si>
  <si>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</si>
  <si>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</si>
  <si>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</si>
  <si>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</si>
  <si>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</si>
  <si>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</si>
  <si>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</si>
  <si>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</si>
  <si>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</si>
  <si>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</si>
  <si>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</si>
  <si>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</si>
  <si>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</si>
  <si>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</si>
  <si>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</si>
  <si>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</si>
  <si>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</si>
  <si>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</si>
  <si>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</si>
  <si>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</si>
  <si>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</si>
  <si>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</si>
  <si>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</si>
  <si>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</si>
  <si>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</si>
  <si>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</si>
  <si>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</si>
  <si>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</si>
  <si>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</si>
  <si>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</si>
  <si>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</si>
  <si>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</si>
  <si>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</si>
  <si>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</si>
  <si>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</si>
  <si>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</si>
  <si>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</si>
  <si>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</si>
  <si>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</si>
  <si>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</si>
  <si>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</si>
  <si>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</si>
  <si>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</si>
  <si>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A ROQUEFORT</t>
  </si>
  <si>
    <t>LE SALAT</t>
  </si>
  <si>
    <t>05178000</t>
  </si>
  <si>
    <t>18310006400033</t>
  </si>
  <si>
    <t>Agence de l'Eau Adour-Garonne</t>
  </si>
  <si>
    <t>34255833500077</t>
  </si>
  <si>
    <t>AQUASCOP BIOLOGIE site de Monptellier</t>
  </si>
  <si>
    <t>IBMR-21-M177</t>
  </si>
  <si>
    <t>VINCENT BOUCHAREYCHAS, LAURA PELLAN</t>
  </si>
  <si>
    <t>IBMR standard</t>
  </si>
  <si>
    <t>DROITE</t>
  </si>
  <si>
    <t>ETIAGE NORMAL</t>
  </si>
  <si>
    <t>FORTEMENT NUAGEUX</t>
  </si>
  <si>
    <t>NULLE</t>
  </si>
  <si>
    <t>OUI</t>
  </si>
  <si>
    <t>Fortes variations de niveau d'eau en cours de prospection (éclusées)</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</si>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</sst>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534690</v>
      </c>
      <c r="G10" s="114"/>
      <c r="H10" s="115"/>
    </row>
    <row r="11" spans="1:8" ht="15">
      <c r="A11" s="10" t="s">
        <v>2277</v>
      </c>
      <c r="B11" s="47">
        <v>44469</v>
      </c>
      <c r="D11" s="10" t="s">
        <v>2280</v>
      </c>
      <c r="E11" s="52">
        <v>6230911</v>
      </c>
      <c r="G11" s="114"/>
      <c r="H11" s="115"/>
    </row>
    <row r="12" spans="1:8" ht="15">
      <c r="A12" s="10" t="s">
        <v>2283</v>
      </c>
      <c r="B12" s="52" t="s">
        <v>5294</v>
      </c>
      <c r="D12" s="10" t="s">
        <v>2281</v>
      </c>
      <c r="E12" s="52">
        <v>534614</v>
      </c>
      <c r="G12" s="116"/>
      <c r="H12" s="117"/>
    </row>
    <row r="13" spans="1:5" ht="17.25" customHeight="1" thickBot="1">
      <c r="A13" s="2"/>
      <c r="B13" s="55"/>
      <c r="D13" s="10" t="s">
        <v>2282</v>
      </c>
      <c r="E13" s="52">
        <v>6230975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534690</v>
      </c>
    </row>
    <row r="18" spans="1:3" ht="15">
      <c r="A18" s="124"/>
      <c r="B18" s="49" t="s">
        <v>2267</v>
      </c>
      <c r="C18" s="61">
        <f>E11</f>
        <v>6230911</v>
      </c>
    </row>
    <row r="19" spans="1:2" ht="15">
      <c r="A19" s="3" t="s">
        <v>2063</v>
      </c>
      <c r="B19" s="29">
        <v>265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57.6</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91</v>
      </c>
      <c r="D35" s="28" t="s">
        <v>2284</v>
      </c>
      <c r="E35" s="32">
        <v>9</v>
      </c>
    </row>
    <row r="36" spans="1:5" s="7" customFormat="1" ht="15" customHeight="1">
      <c r="A36" s="5" t="s">
        <v>2113</v>
      </c>
      <c r="B36" s="30">
        <v>100</v>
      </c>
      <c r="C36" s="6"/>
      <c r="D36" s="8" t="s">
        <v>2112</v>
      </c>
      <c r="E36" s="30">
        <v>65</v>
      </c>
    </row>
    <row r="37" spans="1:5" s="7" customFormat="1" ht="15" customHeight="1">
      <c r="A37" s="5" t="s">
        <v>2111</v>
      </c>
      <c r="B37" s="30">
        <v>52.4</v>
      </c>
      <c r="C37" s="6"/>
      <c r="D37" s="8" t="s">
        <v>2110</v>
      </c>
      <c r="E37" s="30">
        <v>8</v>
      </c>
    </row>
    <row r="38" spans="1:5" s="7" customFormat="1" ht="15" customHeight="1">
      <c r="A38" s="5" t="s">
        <v>2115</v>
      </c>
      <c r="B38" s="30">
        <v>3</v>
      </c>
      <c r="C38" s="6"/>
      <c r="D38" s="8" t="s">
        <v>2115</v>
      </c>
      <c r="E38" s="30">
        <v>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v>1</v>
      </c>
      <c r="C65" s="6"/>
      <c r="D65" s="14" t="s">
        <v>2089</v>
      </c>
      <c r="E65" s="19">
        <v>3</v>
      </c>
    </row>
    <row r="66" spans="1:5" s="15" customFormat="1" ht="15">
      <c r="A66" s="3" t="s">
        <v>2088</v>
      </c>
      <c r="B66" s="9">
        <v>2</v>
      </c>
      <c r="C66" s="6"/>
      <c r="D66" s="10" t="s">
        <v>2088</v>
      </c>
      <c r="E66" s="9">
        <v>4</v>
      </c>
    </row>
    <row r="67" spans="1:5" s="15" customFormat="1" ht="15">
      <c r="A67" s="3" t="s">
        <v>2087</v>
      </c>
      <c r="B67" s="9">
        <v>3</v>
      </c>
      <c r="C67" s="6"/>
      <c r="D67" s="10" t="s">
        <v>2087</v>
      </c>
      <c r="E67" s="9">
        <v>3</v>
      </c>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2</v>
      </c>
    </row>
    <row r="74" spans="1:5" s="15" customFormat="1" ht="15">
      <c r="A74" s="3" t="s">
        <v>2082</v>
      </c>
      <c r="B74" s="9">
        <v>2</v>
      </c>
      <c r="C74" s="6"/>
      <c r="D74" s="10" t="s">
        <v>2082</v>
      </c>
      <c r="E74" s="9">
        <v>3</v>
      </c>
    </row>
    <row r="75" spans="1:5" s="15" customFormat="1" ht="15">
      <c r="A75" s="3" t="s">
        <v>2081</v>
      </c>
      <c r="B75" s="9">
        <v>2</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1</v>
      </c>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0.52</v>
      </c>
      <c r="E98" s="89"/>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0.2</v>
      </c>
      <c r="E99" s="89"/>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0.01</v>
      </c>
      <c r="E100" s="89">
        <v>0.01</v>
      </c>
      <c r="F100" s="35" t="s">
        <v>2290</v>
      </c>
      <c r="G100" s="79"/>
      <c r="H100" s="80"/>
    </row>
    <row r="101" spans="1:8" ht="15">
      <c r="A101" s="33" t="s">
        <v>868</v>
      </c>
      <c r="B101" s="20" t="str">
        <f>IF(A101="NEWCOD",IF(ISBLANK(G101),"renseigner le champ 'Nouveau taxon'",G101),VLOOKUP(A101,'Ref Taxo'!A:B,2,FALSE))</f>
        <v>Hydrodictyon</v>
      </c>
      <c r="C101" s="21">
        <f>IF(A101="NEWCOD",IF(ISBLANK(H101),"NoCod",H101),VLOOKUP(A101,'Ref Taxo'!A:D,4,FALSE))</f>
        <v>5686</v>
      </c>
      <c r="D101" s="34">
        <v>0.11</v>
      </c>
      <c r="E101" s="89"/>
      <c r="F101" s="35" t="s">
        <v>2290</v>
      </c>
      <c r="G101" s="79"/>
      <c r="H101" s="80"/>
    </row>
    <row r="102" spans="1:8" ht="15">
      <c r="A102" s="33" t="s">
        <v>1036</v>
      </c>
      <c r="B102" s="20" t="str">
        <f>IF(A102="NEWCOD",IF(ISBLANK(G102),"renseigner le champ 'Nouveau taxon'",G102),VLOOKUP(A102,'Ref Taxo'!A:B,2,FALSE))</f>
        <v>Leptolyngbya</v>
      </c>
      <c r="C102" s="21">
        <f>IF(A102="NEWCOD",IF(ISBLANK(H102),"NoCod",H102),VLOOKUP(A102,'Ref Taxo'!A:D,4,FALSE))</f>
        <v>6449</v>
      </c>
      <c r="D102" s="34">
        <v>0.01</v>
      </c>
      <c r="E102" s="89"/>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0.12</v>
      </c>
      <c r="E103" s="89"/>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1.13</v>
      </c>
      <c r="E104" s="89"/>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0.01</v>
      </c>
      <c r="E105" s="89"/>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0.01</v>
      </c>
      <c r="E106" s="89">
        <v>0.02</v>
      </c>
      <c r="F106" s="35" t="s">
        <v>2290</v>
      </c>
      <c r="G106" s="79"/>
      <c r="H106" s="80"/>
    </row>
    <row r="107" spans="1:8" ht="15">
      <c r="A107" s="33" t="s">
        <v>1641</v>
      </c>
      <c r="B107" s="20" t="str">
        <f>IF(A107="NEWCOD",IF(ISBLANK(G107),"renseigner le champ 'Nouveau taxon'",G107),VLOOKUP(A107,'Ref Taxo'!A:B,2,FALSE))</f>
        <v>Rhizoclonium</v>
      </c>
      <c r="C107" s="21">
        <f>IF(A107="NEWCOD",IF(ISBLANK(H107),"NoCod",H107),VLOOKUP(A107,'Ref Taxo'!A:D,4,FALSE))</f>
        <v>1125</v>
      </c>
      <c r="D107" s="34">
        <v>0.01</v>
      </c>
      <c r="E107" s="89"/>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0.01</v>
      </c>
      <c r="E108" s="89"/>
      <c r="F108" s="35" t="s">
        <v>2290</v>
      </c>
      <c r="G108" s="79"/>
      <c r="H108" s="80"/>
    </row>
    <row r="109" spans="1:8" ht="15">
      <c r="A109" s="33" t="s">
        <v>1977</v>
      </c>
      <c r="B109" s="20" t="str">
        <f>IF(A109="NEWCOD",IF(ISBLANK(G109),"renseigner le champ 'Nouveau taxon'",G109),VLOOKUP(A109,'Ref Taxo'!A:B,2,FALSE))</f>
        <v>Ulothrix</v>
      </c>
      <c r="C109" s="21">
        <f>IF(A109="NEWCOD",IF(ISBLANK(H109),"NoCod",H109),VLOOKUP(A109,'Ref Taxo'!A:D,4,FALSE))</f>
        <v>1142</v>
      </c>
      <c r="D109" s="34">
        <v>0.01</v>
      </c>
      <c r="E109" s="89"/>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0.34</v>
      </c>
      <c r="E110" s="89"/>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0.02</v>
      </c>
      <c r="E111" s="89">
        <v>0.02</v>
      </c>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0.01</v>
      </c>
      <c r="E112" s="89">
        <v>0.01</v>
      </c>
      <c r="F112" s="35" t="s">
        <v>2290</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0.01</v>
      </c>
      <c r="E113" s="89"/>
      <c r="F113" s="35" t="s">
        <v>2290</v>
      </c>
      <c r="G113" s="79"/>
      <c r="H113" s="80"/>
    </row>
    <row r="114" spans="1:8" ht="15">
      <c r="A114" s="33" t="s">
        <v>884</v>
      </c>
      <c r="B114" s="20" t="str">
        <f>IF(A114="NEWCOD",IF(ISBLANK(G114),"renseigner le champ 'Nouveau taxon'",G114),VLOOKUP(A114,'Ref Taxo'!A:B,2,FALSE))</f>
        <v>Hygrohypnum luridum</v>
      </c>
      <c r="C114" s="21">
        <f>IF(A114="NEWCOD",IF(ISBLANK(H114),"NoCod",H114),VLOOKUP(A114,'Ref Taxo'!A:D,4,FALSE))</f>
        <v>1240</v>
      </c>
      <c r="D114" s="34">
        <v>0.01</v>
      </c>
      <c r="E114" s="89"/>
      <c r="F114" s="35" t="s">
        <v>2290</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0.01</v>
      </c>
      <c r="E115" s="89"/>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0.02</v>
      </c>
      <c r="E116" s="89">
        <v>0.01</v>
      </c>
      <c r="F116" s="35" t="s">
        <v>2290</v>
      </c>
      <c r="G116" s="79"/>
      <c r="H116" s="80"/>
    </row>
    <row r="117" spans="1:8" ht="15">
      <c r="A117" s="33" t="s">
        <v>28</v>
      </c>
      <c r="B117" s="20" t="str">
        <f>IF(A117="NEWCOD",IF(ISBLANK(G117),"renseigner le champ 'Nouveau taxon'",G117),VLOOKUP(A117,'Ref Taxo'!A:B,2,FALSE))</f>
        <v>Agrostis stolonifera</v>
      </c>
      <c r="C117" s="21">
        <f>IF(A117="NEWCOD",IF(ISBLANK(H117),"NoCod",H117),VLOOKUP(A117,'Ref Taxo'!A:D,4,FALSE))</f>
        <v>1543</v>
      </c>
      <c r="D117" s="34">
        <v>0.01</v>
      </c>
      <c r="E117" s="89">
        <v>0.01</v>
      </c>
      <c r="F117" s="35" t="s">
        <v>5305</v>
      </c>
      <c r="G117" s="79"/>
      <c r="H117" s="80"/>
    </row>
    <row r="118" spans="1:8" ht="15">
      <c r="A118" s="33" t="s">
        <v>1132</v>
      </c>
      <c r="B118" s="20" t="str">
        <f>IF(A118="NEWCOD",IF(ISBLANK(G118),"renseigner le champ 'Nouveau taxon'",G118),VLOOKUP(A118,'Ref Taxo'!A:B,2,FALSE))</f>
        <v>Mentha aquatica</v>
      </c>
      <c r="C118" s="21">
        <f>IF(A118="NEWCOD",IF(ISBLANK(H118),"NoCod",H118),VLOOKUP(A118,'Ref Taxo'!A:D,4,FALSE))</f>
        <v>1791</v>
      </c>
      <c r="D118" s="34">
        <v>0.01</v>
      </c>
      <c r="E118" s="89"/>
      <c r="F118" s="35" t="s">
        <v>2290</v>
      </c>
      <c r="G118" s="79"/>
      <c r="H118" s="80"/>
    </row>
    <row r="119" spans="1:8" ht="15">
      <c r="A119" s="33" t="s">
        <v>1234</v>
      </c>
      <c r="B119" s="20" t="str">
        <f>IF(A119="NEWCOD",IF(ISBLANK(G119),"renseigner le champ 'Nouveau taxon'",G119),VLOOKUP(A119,'Ref Taxo'!A:B,2,FALSE))</f>
        <v>Nasturtium officinale</v>
      </c>
      <c r="C119" s="21">
        <f>IF(A119="NEWCOD",IF(ISBLANK(H119),"NoCod",H119),VLOOKUP(A119,'Ref Taxo'!A:D,4,FALSE))</f>
        <v>1763</v>
      </c>
      <c r="D119" s="34">
        <v>0.01</v>
      </c>
      <c r="E119" s="89"/>
      <c r="F119" s="35" t="s">
        <v>5305</v>
      </c>
      <c r="G119" s="79"/>
      <c r="H119" s="80"/>
    </row>
    <row r="120" spans="1:8" ht="15">
      <c r="A120" s="33" t="s">
        <v>1366</v>
      </c>
      <c r="B120" s="20" t="str">
        <f>IF(A120="NEWCOD",IF(ISBLANK(G120),"renseigner le champ 'Nouveau taxon'",G120),VLOOKUP(A120,'Ref Taxo'!A:B,2,FALSE))</f>
        <v>Phalaris arundinacea</v>
      </c>
      <c r="C120" s="21">
        <f>IF(A120="NEWCOD",IF(ISBLANK(H120),"NoCod",H120),VLOOKUP(A120,'Ref Taxo'!A:D,4,FALSE))</f>
        <v>1577</v>
      </c>
      <c r="D120" s="34">
        <v>0.05</v>
      </c>
      <c r="E120" s="89">
        <v>0.02</v>
      </c>
      <c r="F120" s="35" t="s">
        <v>2290</v>
      </c>
      <c r="G120" s="79"/>
      <c r="H120" s="80"/>
    </row>
    <row r="121" spans="1:8" ht="15">
      <c r="A121" s="33" t="s">
        <v>1134</v>
      </c>
      <c r="B121" s="20" t="str">
        <f>IF(A121="NEWCOD",IF(ISBLANK(G121),"renseigner le champ 'Nouveau taxon'",G121),VLOOKUP(A121,'Ref Taxo'!A:B,2,FALSE))</f>
        <v>Mentha arvensis</v>
      </c>
      <c r="C121" s="21">
        <f>IF(A121="NEWCOD",IF(ISBLANK(H121),"NoCod",H121),VLOOKUP(A121,'Ref Taxo'!A:D,4,FALSE))</f>
        <v>19855</v>
      </c>
      <c r="D121" s="34">
        <v>0.01</v>
      </c>
      <c r="E121" s="89"/>
      <c r="F121" s="35" t="s">
        <v>2290</v>
      </c>
      <c r="G121" s="79"/>
      <c r="H121" s="80"/>
    </row>
    <row r="122" spans="1:8" ht="15">
      <c r="A122" s="33" t="s">
        <v>1350</v>
      </c>
      <c r="B122" s="20" t="str">
        <f>IF(A122="NEWCOD",IF(ISBLANK(G122),"renseigner le champ 'Nouveau taxon'",G122),VLOOKUP(A122,'Ref Taxo'!A:B,2,FALSE))</f>
        <v>Persicaria maculosa</v>
      </c>
      <c r="C122" s="21">
        <f>IF(A122="NEWCOD",IF(ISBLANK(H122),"NoCod",H122),VLOOKUP(A122,'Ref Taxo'!A:D,4,FALSE))</f>
        <v>30056</v>
      </c>
      <c r="D122" s="34">
        <v>0.01</v>
      </c>
      <c r="E122" s="89"/>
      <c r="F122" s="35" t="s">
        <v>2290</v>
      </c>
      <c r="G122" s="79"/>
      <c r="H122" s="80"/>
    </row>
    <row r="123" spans="1:8" ht="15">
      <c r="A123" s="33" t="s">
        <v>1690</v>
      </c>
      <c r="B123" s="20" t="str">
        <f>IF(A123="NEWCOD",IF(ISBLANK(G123),"renseigner le champ 'Nouveau taxon'",G123),VLOOKUP(A123,'Ref Taxo'!A:B,2,FALSE))</f>
        <v>Rorippa sylvestris</v>
      </c>
      <c r="C123" s="21">
        <f>IF(A123="NEWCOD",IF(ISBLANK(H123),"NoCod",H123),VLOOKUP(A123,'Ref Taxo'!A:D,4,FALSE))</f>
        <v>1767</v>
      </c>
      <c r="D123" s="34">
        <v>0.1</v>
      </c>
      <c r="E123" s="89"/>
      <c r="F123" s="35" t="s">
        <v>2290</v>
      </c>
      <c r="G123" s="79"/>
      <c r="H123" s="80"/>
    </row>
    <row r="124" spans="1:8" ht="15">
      <c r="A124" s="33" t="s">
        <v>1835</v>
      </c>
      <c r="B124" s="20" t="str">
        <f>IF(A124="NEWCOD",IF(ISBLANK(G124),"renseigner le champ 'Nouveau taxon'",G124),VLOOKUP(A124,'Ref Taxo'!A:B,2,FALSE))</f>
        <v>Solanum dulcamara</v>
      </c>
      <c r="C124" s="21">
        <f>IF(A124="NEWCOD",IF(ISBLANK(H124),"NoCod",H124),VLOOKUP(A124,'Ref Taxo'!A:D,4,FALSE))</f>
        <v>1964</v>
      </c>
      <c r="D124" s="34">
        <v>0.01</v>
      </c>
      <c r="E124" s="89"/>
      <c r="F124" s="35" t="s">
        <v>2290</v>
      </c>
      <c r="G124" s="79"/>
      <c r="H124" s="80"/>
    </row>
    <row r="125" spans="1:8" ht="15">
      <c r="A125" s="33" t="s">
        <v>631</v>
      </c>
      <c r="B125" s="20" t="str">
        <f>IF(A125="NEWCOD",IF(ISBLANK(G125),"renseigner le champ 'Nouveau taxon'",G125),VLOOKUP(A125,'Ref Taxo'!A:B,2,FALSE))</f>
        <v>Elodea canadensis</v>
      </c>
      <c r="C125" s="21">
        <f>IF(A125="NEWCOD",IF(ISBLANK(H125),"NoCod",H125),VLOOKUP(A125,'Ref Taxo'!A:D,4,FALSE))</f>
        <v>1586</v>
      </c>
      <c r="D125" s="34">
        <v>0.01</v>
      </c>
      <c r="E125" s="89"/>
      <c r="F125" s="35" t="s">
        <v>2290</v>
      </c>
      <c r="G125" s="79"/>
      <c r="H125" s="80"/>
    </row>
    <row r="126" spans="1:8" ht="15">
      <c r="A126" s="33" t="s">
        <v>1595</v>
      </c>
      <c r="B126" s="20" t="str">
        <f>IF(A126="NEWCOD",IF(ISBLANK(G126),"renseigner le champ 'Nouveau taxon'",G126),VLOOKUP(A126,'Ref Taxo'!A:B,2,FALSE))</f>
        <v>Ranunculus fluitans</v>
      </c>
      <c r="C126" s="21">
        <f>IF(A126="NEWCOD",IF(ISBLANK(H126),"NoCod",H126),VLOOKUP(A126,'Ref Taxo'!A:D,4,FALSE))</f>
        <v>1903</v>
      </c>
      <c r="D126" s="34">
        <v>0.5</v>
      </c>
      <c r="E126" s="89">
        <v>0.04</v>
      </c>
      <c r="F126" s="35" t="s">
        <v>2290</v>
      </c>
      <c r="G126" s="79"/>
      <c r="H126" s="80"/>
    </row>
    <row r="127" spans="1:8" ht="15">
      <c r="A127" s="33" t="s">
        <v>661</v>
      </c>
      <c r="B127" s="20" t="str">
        <f>IF(A127="NEWCOD",IF(ISBLANK(G127),"renseigner le champ 'Nouveau taxon'",G127),VLOOKUP(A127,'Ref Taxo'!A:B,2,FALSE))</f>
        <v>Equisetum arvense</v>
      </c>
      <c r="C127" s="21">
        <f>IF(A127="NEWCOD",IF(ISBLANK(H127),"NoCod",H127),VLOOKUP(A127,'Ref Taxo'!A:D,4,FALSE))</f>
        <v>1384</v>
      </c>
      <c r="D127" s="34">
        <v>0.01</v>
      </c>
      <c r="E127" s="89">
        <v>0.01</v>
      </c>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