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295" sheetId="2" r:id="rId2"/>
    <sheet name="Mises à jour" sheetId="3" r:id="rId3"/>
  </sheets>
  <definedNames/>
  <calcPr calcId="145621"/>
</workbook>
</file>

<file path=xl/sharedStrings.xml><?xml version="1.0" encoding="utf-8"?>
<sst xmlns="http://schemas.openxmlformats.org/spreadsheetml/2006/main" count="6490" uniqueCount="5305">
  <si>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</si>
  <si>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</si>
  <si>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</si>
  <si>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</si>
  <si>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</si>
  <si>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</si>
  <si>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</si>
  <si>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</si>
  <si>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</si>
  <si>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</si>
  <si>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</si>
  <si>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</si>
  <si>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</si>
  <si>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</si>
  <si>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</si>
  <si>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</si>
  <si>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</si>
  <si>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</si>
  <si>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</si>
  <si>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</si>
  <si>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</si>
  <si>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</si>
  <si>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</si>
  <si>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</si>
  <si>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</si>
  <si>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</si>
  <si>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</si>
  <si>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</si>
  <si>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</si>
  <si>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</si>
  <si>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</si>
  <si>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</si>
  <si>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</si>
  <si>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</si>
  <si>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</si>
  <si>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</si>
  <si>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</si>
  <si>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</si>
  <si>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</si>
  <si>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</si>
  <si>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</si>
  <si>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</si>
  <si>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</si>
  <si>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</si>
  <si>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</si>
  <si>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</si>
  <si>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</si>
  <si>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</si>
  <si>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</si>
  <si>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</si>
  <si>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</si>
  <si>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</si>
  <si>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</si>
  <si>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</si>
  <si>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</si>
  <si>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</si>
  <si>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</si>
  <si>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</si>
  <si>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</si>
  <si>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</si>
  <si>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</si>
  <si>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</si>
  <si>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</si>
  <si>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</si>
  <si>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</si>
  <si>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</si>
  <si>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</si>
  <si>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</si>
  <si>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</si>
  <si>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</si>
  <si>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</si>
  <si>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</si>
  <si>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</si>
  <si>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</si>
  <si>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</si>
  <si>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</si>
  <si>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</si>
  <si>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</si>
  <si>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</si>
  <si>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</si>
  <si>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</si>
  <si>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</si>
  <si>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</si>
  <si>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</si>
  <si>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</si>
  <si>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</si>
  <si>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</si>
  <si>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</si>
  <si>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</si>
  <si>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</si>
  <si>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</si>
  <si>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</si>
  <si>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</si>
  <si>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</si>
  <si>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</si>
  <si>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</si>
  <si>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</si>
  <si>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</si>
  <si>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</si>
  <si>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</si>
  <si>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</si>
  <si>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</si>
  <si>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</si>
  <si>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</si>
  <si>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</si>
  <si>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</si>
  <si>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</si>
  <si>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</si>
  <si>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</si>
  <si>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</si>
  <si>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</si>
  <si>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</si>
  <si>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</si>
  <si>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</si>
  <si>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</si>
  <si>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</si>
  <si>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</si>
  <si>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</si>
  <si>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</si>
  <si>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</si>
  <si>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</si>
  <si>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</si>
  <si>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</si>
  <si>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</si>
  <si>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</si>
  <si>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</si>
  <si>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</si>
  <si>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</si>
  <si>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</si>
  <si>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</si>
  <si>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</si>
  <si>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</si>
  <si>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</si>
  <si>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</si>
  <si>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</si>
  <si>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</si>
  <si>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</si>
  <si>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</si>
  <si>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</si>
  <si>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</si>
  <si>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</si>
  <si>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</si>
  <si>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</si>
  <si>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</si>
  <si>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</si>
  <si>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</si>
  <si>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</si>
  <si>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</si>
  <si>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</si>
  <si>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</si>
  <si>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</si>
  <si>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</si>
  <si>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</si>
  <si>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</si>
  <si>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</si>
  <si>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</si>
  <si>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</si>
  <si>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</si>
  <si>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</si>
  <si>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</si>
  <si>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</si>
  <si>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</si>
  <si>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</si>
  <si>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</si>
  <si>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</si>
  <si>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</si>
  <si>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</si>
  <si>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</si>
  <si>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</si>
  <si>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</si>
  <si>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</si>
  <si>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</si>
  <si>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</si>
  <si>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</si>
  <si>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</si>
  <si>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</si>
  <si>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</si>
  <si>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</si>
  <si>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</si>
  <si>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</si>
  <si>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</si>
  <si>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</si>
  <si>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</si>
  <si>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</si>
  <si>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</si>
  <si>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</si>
  <si>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</si>
  <si>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</si>
  <si>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</si>
  <si>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</si>
  <si>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</si>
  <si>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</si>
  <si>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</si>
  <si>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</si>
  <si>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</si>
  <si>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</si>
  <si>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</si>
  <si>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</si>
  <si>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</si>
  <si>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</si>
  <si>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</si>
  <si>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</si>
  <si>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</si>
  <si>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</si>
  <si>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</si>
  <si>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</si>
  <si>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</si>
  <si>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</si>
  <si>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</si>
  <si>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</si>
  <si>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</si>
  <si>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</si>
  <si>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</si>
  <si>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</si>
  <si>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</si>
  <si>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</si>
  <si>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</si>
  <si>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</si>
  <si>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</si>
  <si>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</si>
  <si>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</si>
  <si>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</si>
  <si>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</si>
  <si>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</si>
  <si>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</si>
  <si>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</si>
  <si>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</si>
  <si>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</si>
  <si>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</si>
  <si>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</si>
  <si>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</si>
  <si>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</si>
  <si>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</si>
  <si>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</si>
  <si>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</si>
  <si>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</si>
  <si>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</si>
  <si>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</si>
  <si>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</si>
  <si>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</si>
  <si>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</si>
  <si>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</si>
  <si>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</si>
  <si>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</si>
  <si>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</si>
  <si>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</si>
  <si>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</si>
  <si>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</si>
  <si>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</si>
  <si>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</si>
  <si>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</si>
  <si>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</si>
  <si>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</si>
  <si>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</si>
  <si>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</si>
  <si>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</si>
  <si>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</si>
  <si>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</si>
  <si>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</si>
  <si>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</si>
  <si>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</si>
  <si>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</si>
  <si>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</si>
  <si>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</si>
  <si>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</si>
  <si>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</si>
  <si>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</si>
  <si>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</si>
  <si>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</si>
  <si>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</si>
  <si>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</si>
  <si>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</si>
  <si>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</si>
  <si>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</si>
  <si>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</si>
  <si>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</si>
  <si>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</si>
  <si>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</si>
  <si>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</si>
  <si>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</si>
  <si>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</si>
  <si>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</si>
  <si>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</si>
  <si>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</si>
  <si>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</si>
  <si>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</si>
  <si>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</si>
  <si>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</si>
  <si>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</si>
  <si>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</si>
  <si>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</si>
  <si>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</si>
  <si>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</si>
  <si>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</si>
  <si>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</si>
  <si>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</si>
  <si>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</si>
  <si>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</si>
  <si>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</si>
  <si>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</si>
  <si>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</si>
  <si>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</si>
  <si>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</si>
  <si>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</si>
  <si>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</si>
  <si>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</si>
  <si>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</si>
  <si>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</si>
  <si>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</si>
  <si>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</si>
  <si>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</si>
  <si>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</si>
  <si>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</si>
  <si>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</si>
  <si>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</si>
  <si>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</si>
  <si>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</si>
  <si>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</si>
  <si>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</si>
  <si>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</si>
  <si>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</si>
  <si>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</si>
  <si>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</si>
  <si>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</si>
  <si>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</si>
  <si>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</si>
  <si>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</si>
  <si>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</si>
  <si>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</si>
  <si>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</si>
  <si>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</si>
  <si>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</si>
  <si>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</si>
  <si>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</si>
  <si>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</si>
  <si>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</si>
  <si>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</si>
  <si>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</si>
  <si>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</si>
  <si>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</si>
  <si>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</si>
  <si>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</si>
  <si>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</si>
  <si>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</si>
  <si>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</si>
  <si>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</si>
  <si>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</si>
  <si>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</si>
  <si>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</si>
  <si>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</si>
  <si>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</si>
  <si>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</si>
  <si>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</si>
  <si>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</si>
  <si>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</si>
  <si>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</si>
  <si>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</si>
  <si>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</si>
  <si>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</si>
  <si>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</si>
  <si>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</si>
  <si>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</si>
  <si>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</si>
  <si>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</si>
  <si>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</si>
  <si>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</si>
  <si>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</si>
  <si>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</si>
  <si>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</si>
  <si>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</si>
  <si>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</si>
  <si>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</si>
  <si>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</si>
  <si>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</si>
  <si>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</si>
  <si>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</si>
  <si>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</si>
  <si>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</si>
  <si>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</si>
  <si>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</si>
  <si>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</si>
  <si>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</si>
  <si>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</si>
  <si>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</si>
  <si>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</si>
  <si>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</si>
  <si>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</si>
  <si>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</si>
  <si>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</si>
  <si>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</si>
  <si>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</si>
  <si>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</si>
  <si>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</si>
  <si>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</si>
  <si>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</si>
  <si>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</si>
  <si>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</si>
  <si>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</si>
  <si>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</si>
  <si>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</si>
  <si>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</si>
  <si>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</si>
  <si>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</si>
  <si>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</si>
  <si>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</si>
  <si>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</si>
  <si>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</si>
  <si>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</si>
  <si>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</si>
  <si>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</si>
  <si>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</si>
  <si>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</si>
  <si>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</si>
  <si>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</si>
  <si>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</si>
  <si>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</si>
  <si>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</si>
  <si>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</si>
  <si>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</si>
  <si>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</si>
  <si>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</si>
  <si>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</si>
  <si>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</si>
  <si>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</si>
  <si>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</si>
  <si>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</si>
  <si>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</si>
  <si>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</si>
  <si>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</si>
  <si>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</si>
  <si>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</si>
  <si>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</si>
  <si>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</si>
  <si>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</si>
  <si>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</si>
  <si>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</si>
  <si>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</si>
  <si>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</si>
  <si>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</si>
  <si>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</si>
  <si>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</si>
  <si>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</si>
  <si>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</si>
  <si>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</si>
  <si>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</si>
  <si>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</si>
  <si>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</si>
  <si>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</si>
  <si>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</si>
  <si>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</si>
  <si>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</si>
  <si>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</si>
  <si>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</si>
  <si>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</si>
  <si>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</si>
  <si>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</si>
  <si>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</si>
  <si>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</si>
  <si>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</si>
  <si>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</si>
  <si>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</si>
  <si>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</si>
  <si>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</si>
  <si>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</si>
  <si>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</si>
  <si>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</si>
  <si>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</si>
  <si>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</si>
  <si>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</si>
  <si>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</si>
  <si>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</si>
  <si>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</si>
  <si>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</si>
  <si>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</si>
  <si>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</si>
  <si>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</si>
  <si>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</si>
  <si>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</si>
  <si>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</si>
  <si>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</si>
  <si>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</si>
  <si>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</si>
  <si>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</si>
  <si>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</si>
  <si>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</si>
  <si>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</si>
  <si>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</si>
  <si>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</si>
  <si>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</si>
  <si>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</si>
  <si>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</si>
  <si>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</si>
  <si>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</si>
  <si>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</si>
  <si>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</si>
  <si>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</si>
  <si>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</si>
  <si>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</si>
  <si>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</si>
  <si>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</si>
  <si>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</si>
  <si>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</si>
  <si>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</si>
  <si>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</si>
  <si>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</si>
  <si>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</si>
  <si>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</si>
  <si>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</si>
  <si>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</si>
  <si>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</si>
  <si>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</si>
  <si>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</si>
  <si>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</si>
  <si>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</si>
  <si>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</si>
  <si>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</si>
  <si>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</si>
  <si>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</si>
  <si>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</si>
  <si>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</si>
  <si>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</si>
  <si>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</si>
  <si>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</si>
  <si>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</si>
  <si>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</si>
  <si>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</si>
  <si>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</si>
  <si>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</si>
  <si>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</si>
  <si>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</si>
  <si>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</si>
  <si>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</si>
  <si>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</si>
  <si>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</si>
  <si>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</si>
  <si>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</si>
  <si>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</si>
  <si>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</si>
  <si>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</si>
  <si>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</si>
  <si>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</si>
  <si>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</si>
  <si>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</si>
  <si>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</si>
  <si>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</si>
  <si>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</si>
  <si>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</si>
  <si>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</si>
  <si>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</si>
  <si>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</si>
  <si>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</si>
  <si>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</si>
  <si>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</si>
  <si>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</si>
  <si>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</si>
  <si>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</si>
  <si>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</si>
  <si>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</si>
  <si>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</si>
  <si>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</si>
  <si>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</si>
  <si>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</si>
  <si>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</si>
  <si>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</si>
  <si>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</si>
  <si>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</si>
  <si>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</si>
  <si>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</si>
  <si>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</si>
  <si>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</si>
  <si>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</si>
  <si>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</si>
  <si>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</si>
  <si>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</si>
  <si>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</si>
  <si>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</si>
  <si>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</si>
  <si>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</si>
  <si>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</si>
  <si>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</si>
  <si>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</si>
  <si>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</si>
  <si>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</si>
  <si>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</si>
  <si>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</si>
  <si>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</si>
  <si>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</si>
  <si>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</si>
  <si>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</si>
  <si>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</si>
  <si>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</si>
  <si>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</si>
  <si>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</si>
  <si>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</si>
  <si>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</si>
  <si>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</si>
  <si>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</si>
  <si>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</si>
  <si>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</si>
  <si>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</si>
  <si>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</si>
  <si>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</si>
  <si>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</si>
  <si>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</si>
  <si>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</si>
  <si>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</si>
  <si>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</si>
  <si>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</si>
  <si>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</si>
  <si>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</si>
  <si>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</si>
  <si>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</si>
  <si>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</si>
  <si>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</si>
  <si>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</si>
  <si>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</si>
  <si>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</si>
  <si>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</si>
  <si>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</si>
  <si>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</si>
  <si>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</si>
  <si>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</si>
  <si>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</si>
  <si>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</si>
  <si>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</si>
  <si>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</si>
  <si>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</si>
  <si>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</si>
  <si>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</si>
  <si>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</si>
  <si>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</si>
  <si>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</si>
  <si>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</si>
  <si>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</si>
  <si>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</si>
  <si>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</si>
  <si>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</si>
  <si>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</si>
  <si>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</si>
  <si>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</si>
  <si>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</si>
  <si>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</si>
  <si>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</si>
  <si>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</si>
  <si>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</si>
  <si>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</si>
  <si>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</si>
  <si>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</si>
  <si>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</si>
  <si>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</si>
  <si>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</si>
  <si>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</si>
  <si>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</si>
  <si>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</si>
  <si>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</si>
  <si>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</si>
  <si>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</si>
  <si>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</si>
  <si>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</si>
  <si>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</si>
  <si>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</si>
  <si>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</si>
  <si>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</si>
  <si>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</si>
  <si>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</si>
  <si>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</si>
  <si>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</si>
  <si>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</si>
  <si>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</si>
  <si>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</si>
  <si>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</si>
  <si>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</si>
  <si>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</si>
  <si>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</si>
  <si>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</si>
  <si>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</si>
  <si>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</si>
  <si>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</si>
  <si>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</si>
  <si>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</si>
  <si>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</si>
  <si>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</si>
  <si>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</si>
  <si>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</si>
  <si>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</si>
  <si>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</si>
  <si>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</si>
  <si>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</si>
  <si>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</si>
  <si>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</si>
  <si>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</si>
  <si>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</si>
  <si>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</si>
  <si>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</si>
  <si>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</si>
  <si>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</si>
  <si>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</si>
  <si>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</si>
  <si>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</si>
  <si>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</si>
  <si>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</si>
  <si>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</si>
  <si>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</si>
  <si>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</si>
  <si>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</si>
  <si>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</si>
  <si>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</si>
  <si>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</si>
  <si>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</si>
  <si>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</si>
  <si>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</si>
  <si>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</si>
  <si>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</si>
  <si>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</si>
  <si>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</si>
  <si>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</si>
  <si>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</si>
  <si>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</si>
  <si>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</si>
  <si>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</si>
  <si>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</si>
  <si>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</si>
  <si>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</si>
  <si>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</si>
  <si>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</si>
  <si>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</si>
  <si>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</si>
  <si>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</si>
  <si>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</si>
  <si>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</si>
  <si>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</si>
  <si>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</si>
  <si>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</si>
  <si>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</si>
  <si>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</si>
  <si>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</si>
  <si>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</si>
  <si>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</si>
  <si>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</si>
  <si>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</si>
  <si>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</si>
  <si>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</si>
  <si>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</si>
  <si>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</si>
  <si>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</si>
  <si>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</si>
  <si>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</si>
  <si>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</si>
  <si>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</si>
  <si>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</si>
  <si>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</si>
  <si>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</si>
  <si>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</si>
  <si>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</si>
  <si>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</si>
  <si>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</si>
  <si>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</si>
  <si>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</si>
  <si>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</si>
  <si>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</si>
  <si>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</si>
  <si>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</si>
  <si>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</si>
  <si>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</si>
  <si>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</si>
  <si>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</si>
  <si>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</si>
  <si>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</si>
  <si>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</si>
  <si>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</si>
  <si>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</si>
  <si>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</si>
  <si>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</si>
  <si>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</si>
  <si>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</si>
  <si>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</si>
  <si>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</si>
  <si>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</si>
  <si>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</si>
  <si>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</si>
  <si>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</si>
  <si>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</si>
  <si>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</si>
  <si>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</si>
  <si>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</si>
  <si>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</si>
  <si>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</si>
  <si>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</si>
  <si>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</si>
  <si>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</si>
  <si>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</si>
  <si>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</si>
  <si>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</si>
  <si>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</si>
  <si>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</si>
  <si>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</si>
  <si>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</si>
  <si>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</si>
  <si>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</si>
  <si>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</si>
  <si>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</si>
  <si>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</si>
  <si>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</si>
  <si>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</si>
  <si>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</si>
  <si>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</si>
  <si>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</si>
  <si>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</si>
  <si>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</si>
  <si>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</si>
  <si>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</si>
  <si>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</si>
  <si>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</si>
  <si>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</si>
  <si>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</si>
  <si>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</si>
  <si>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</si>
  <si>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</si>
  <si>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</si>
  <si>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</si>
  <si>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</si>
  <si>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</si>
  <si>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</si>
  <si>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</si>
  <si>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</si>
  <si>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</si>
  <si>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</si>
  <si>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</si>
  <si>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</si>
  <si>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</si>
  <si>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</si>
  <si>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</si>
  <si>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</si>
  <si>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</si>
  <si>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</si>
  <si>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</si>
  <si>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</si>
  <si>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</si>
  <si>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</si>
  <si>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</si>
  <si>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</si>
  <si>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</si>
  <si>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</si>
  <si>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</si>
  <si>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</si>
  <si>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</si>
  <si>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</si>
  <si>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</si>
  <si>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</si>
  <si>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</si>
  <si>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</si>
  <si>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</si>
  <si>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</si>
  <si>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</si>
  <si>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</si>
  <si>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</si>
  <si>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</si>
  <si>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</si>
  <si>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</si>
  <si>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</si>
  <si>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</si>
  <si>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</si>
  <si>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</si>
  <si>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</si>
  <si>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</si>
  <si>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</si>
  <si>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</si>
  <si>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</si>
  <si>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</si>
  <si>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</si>
  <si>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</si>
  <si>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</si>
  <si>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</si>
  <si>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</si>
  <si>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</si>
  <si>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</si>
  <si>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</si>
  <si>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</si>
  <si>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</si>
  <si>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</si>
  <si>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</si>
  <si>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</si>
  <si>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</si>
  <si>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</si>
  <si>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</si>
  <si>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</si>
  <si>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</si>
  <si>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</si>
  <si>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</si>
  <si>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</si>
  <si>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</si>
  <si>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</si>
  <si>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</si>
  <si>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</si>
  <si>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</si>
  <si>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</si>
  <si>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</si>
  <si>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</si>
  <si>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</si>
  <si>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</si>
  <si>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</si>
  <si>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</si>
  <si>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</si>
  <si>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</si>
  <si>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</si>
  <si>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</si>
  <si>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</si>
  <si>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</si>
  <si>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</si>
  <si>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</si>
  <si>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</si>
  <si>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</si>
  <si>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</si>
  <si>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</si>
  <si>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</si>
  <si>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</si>
  <si>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</si>
  <si>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</si>
  <si>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</si>
  <si>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</si>
  <si>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</si>
  <si>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</si>
  <si>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</si>
  <si>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</si>
  <si>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</si>
  <si>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</si>
  <si>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</si>
  <si>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</si>
  <si>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</si>
  <si>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</si>
  <si>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</si>
  <si>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</si>
  <si>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</si>
  <si>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</si>
  <si>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</si>
  <si>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</si>
  <si>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</si>
  <si>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</si>
  <si>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</si>
  <si>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</si>
  <si>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</si>
  <si>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</si>
  <si>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</si>
  <si>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</si>
  <si>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</si>
  <si>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</si>
  <si>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</si>
  <si>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</si>
  <si>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</si>
  <si>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</si>
  <si>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</si>
  <si>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</si>
  <si>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</si>
  <si>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</si>
  <si>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</si>
  <si>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</si>
  <si>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</si>
  <si>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</si>
  <si>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</si>
  <si>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</si>
  <si>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</si>
  <si>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</si>
  <si>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</si>
  <si>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</si>
  <si>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</si>
  <si>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</si>
  <si>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</si>
  <si>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</si>
  <si>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</si>
  <si>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</si>
  <si>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</si>
  <si>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</si>
  <si>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</si>
  <si>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</si>
  <si>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</si>
  <si>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</si>
  <si>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</si>
  <si>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</si>
  <si>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</si>
  <si>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</si>
  <si>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</si>
  <si>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</si>
  <si>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</si>
  <si>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</si>
  <si>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</si>
  <si>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</si>
  <si>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</si>
  <si>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</si>
  <si>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</si>
  <si>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</si>
  <si>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</si>
  <si>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</si>
  <si>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</si>
  <si>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</si>
  <si>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</si>
  <si>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</si>
  <si>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</si>
  <si>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</si>
  <si>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</si>
  <si>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</si>
  <si>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</si>
  <si>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</si>
  <si>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</si>
  <si>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</si>
  <si>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</si>
  <si>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</si>
  <si>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</si>
  <si>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</si>
  <si>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</si>
  <si>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</si>
  <si>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</si>
  <si>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</si>
  <si>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</si>
  <si>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</si>
  <si>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</si>
  <si>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</si>
  <si>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</si>
  <si>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</si>
  <si>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</si>
  <si>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</si>
  <si>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</si>
  <si>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</si>
  <si>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</si>
  <si>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</si>
  <si>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</si>
  <si>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</si>
  <si>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</si>
  <si>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</si>
  <si>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</si>
  <si>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</si>
  <si>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</si>
  <si>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</si>
  <si>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</si>
  <si>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</si>
  <si>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</si>
  <si>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</si>
  <si>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</si>
  <si>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</si>
  <si>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</si>
  <si>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</si>
  <si>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</si>
  <si>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</si>
  <si>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</si>
  <si>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</si>
  <si>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</si>
  <si>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</si>
  <si>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</si>
  <si>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</si>
  <si>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</si>
  <si>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</si>
  <si>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</si>
  <si>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</si>
  <si>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</si>
  <si>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</si>
  <si>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</si>
  <si>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</si>
  <si>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</si>
  <si>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</si>
  <si>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</si>
  <si>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</si>
  <si>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</si>
  <si>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</si>
  <si>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</si>
  <si>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</si>
  <si>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</si>
  <si>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</si>
  <si>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</si>
  <si>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</si>
  <si>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</si>
  <si>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</si>
  <si>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</si>
  <si>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</si>
  <si>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</si>
  <si>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</si>
  <si>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</si>
  <si>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</si>
  <si>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</si>
  <si>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</si>
  <si>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</si>
  <si>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</si>
  <si>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</si>
  <si>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</si>
  <si>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</si>
  <si>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</si>
  <si>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</si>
  <si>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</si>
  <si>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</si>
  <si>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</si>
  <si>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</si>
  <si>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</si>
  <si>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</si>
  <si>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</si>
  <si>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</si>
  <si>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</si>
  <si>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</si>
  <si>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</si>
  <si>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</si>
  <si>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</si>
  <si>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</si>
  <si>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</si>
  <si>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</si>
  <si>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</si>
  <si>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</si>
  <si>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</si>
  <si>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</si>
  <si>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</si>
  <si>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</si>
  <si>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</si>
  <si>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</si>
  <si>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</si>
  <si>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</si>
  <si>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</si>
  <si>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</si>
  <si>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</si>
  <si>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</si>
  <si>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</si>
  <si>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</si>
  <si>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</si>
  <si>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</si>
  <si>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</si>
  <si>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</si>
  <si>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</si>
  <si>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</si>
  <si>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</si>
  <si>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</si>
  <si>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</si>
  <si>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</si>
  <si>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</si>
  <si>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</si>
  <si>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</si>
  <si>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</si>
  <si>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</si>
  <si>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</si>
  <si>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</si>
  <si>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</si>
  <si>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</si>
  <si>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</si>
  <si>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</si>
  <si>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</si>
  <si>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</si>
  <si>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</si>
  <si>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</si>
  <si>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</si>
  <si>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</si>
  <si>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</si>
  <si>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</si>
  <si>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</si>
  <si>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</si>
  <si>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</si>
  <si>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</si>
  <si>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</si>
  <si>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</si>
  <si>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</si>
  <si>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</si>
  <si>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</si>
  <si>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</si>
  <si>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</si>
  <si>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</si>
  <si>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</si>
  <si>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</si>
  <si>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</si>
  <si>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</si>
  <si>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</si>
  <si>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</si>
  <si>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</si>
  <si>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</si>
  <si>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</si>
  <si>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</si>
  <si>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</si>
  <si>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</si>
  <si>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</si>
  <si>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</si>
  <si>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</si>
  <si>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</si>
  <si>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</si>
  <si>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</si>
  <si>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</si>
  <si>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</si>
  <si>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</si>
  <si>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</si>
  <si>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</si>
  <si>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</si>
  <si>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</si>
  <si>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</si>
  <si>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</si>
  <si>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</si>
  <si>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</si>
  <si>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</si>
  <si>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</si>
  <si>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</si>
  <si>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</si>
  <si>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</si>
  <si>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</si>
  <si>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</si>
  <si>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</si>
  <si>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</si>
  <si>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</si>
  <si>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</si>
  <si>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</si>
  <si>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</si>
  <si>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</si>
  <si>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</si>
  <si>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</si>
  <si>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</si>
  <si>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</si>
  <si>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</si>
  <si>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</si>
  <si>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</si>
  <si>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</si>
  <si>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</si>
  <si>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</si>
  <si>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</si>
  <si>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</si>
  <si>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</si>
  <si>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</si>
  <si>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</si>
  <si>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</si>
  <si>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</si>
  <si>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</si>
  <si>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</si>
  <si>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</si>
  <si>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</si>
  <si>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</si>
  <si>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</si>
  <si>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</si>
  <si>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</si>
  <si>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</si>
  <si>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</si>
  <si>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</si>
  <si>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</si>
  <si>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</si>
  <si>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</si>
  <si>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</si>
  <si>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</si>
  <si>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</si>
  <si>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</si>
  <si>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</si>
  <si>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</si>
  <si>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</si>
  <si>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</si>
  <si>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</si>
  <si>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</si>
  <si>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</si>
  <si>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</si>
  <si>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</si>
  <si>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</si>
  <si>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</si>
  <si>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</si>
  <si>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</si>
  <si>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</si>
  <si>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</si>
  <si>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</si>
  <si>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</si>
  <si>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</si>
  <si>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</si>
  <si>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</si>
  <si>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</si>
  <si>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</si>
  <si>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</si>
  <si>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</si>
  <si>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</si>
  <si>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</si>
  <si>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</si>
  <si>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</si>
  <si>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</si>
  <si>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</si>
  <si>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</si>
  <si>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</si>
  <si>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</si>
  <si>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</si>
  <si>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</si>
  <si>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</si>
  <si>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</si>
  <si>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</si>
  <si>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</si>
  <si>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</si>
  <si>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</si>
  <si>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</si>
  <si>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</si>
  <si>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</si>
  <si>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</si>
  <si>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</si>
  <si>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</si>
  <si>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</si>
  <si>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</si>
  <si>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</si>
  <si>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</si>
  <si>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</si>
  <si>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</si>
  <si>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</si>
  <si>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</si>
  <si>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</si>
  <si>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</si>
  <si>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</si>
  <si>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</si>
  <si>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</si>
  <si>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</si>
  <si>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</si>
  <si>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</si>
  <si>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</si>
  <si>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</si>
  <si>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</si>
  <si>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</si>
  <si>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</si>
  <si>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</si>
  <si>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</si>
  <si>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</si>
  <si>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</si>
  <si>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</si>
  <si>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</si>
  <si>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</si>
  <si>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</si>
  <si>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</si>
  <si>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</si>
  <si>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</si>
  <si>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</si>
  <si>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</si>
  <si>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</si>
  <si>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</si>
  <si>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</si>
  <si>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</si>
  <si>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</si>
  <si>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</si>
  <si>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</si>
  <si>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</si>
  <si>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</si>
  <si>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</si>
  <si>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</si>
  <si>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</si>
  <si>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</si>
  <si>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</si>
  <si>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</si>
  <si>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</si>
  <si>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</si>
  <si>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</si>
  <si>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</si>
  <si>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</si>
  <si>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</si>
  <si>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</si>
  <si>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</si>
  <si>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</si>
  <si>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</si>
  <si>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</si>
  <si>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</si>
  <si>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</si>
  <si>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</si>
  <si>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</si>
  <si>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</si>
  <si>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</si>
  <si>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</si>
  <si>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</si>
  <si>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</si>
  <si>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</si>
  <si>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</si>
  <si>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</si>
  <si>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</si>
  <si>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</si>
  <si>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</si>
  <si>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</si>
  <si>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</si>
  <si>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</si>
  <si>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</si>
  <si>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</si>
  <si>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</si>
  <si>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</si>
  <si>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</si>
  <si>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</si>
  <si>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</si>
  <si>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</si>
  <si>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</si>
  <si>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</si>
  <si>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</si>
  <si>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</si>
  <si>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</si>
  <si>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</si>
  <si>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</si>
  <si>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</si>
  <si>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</si>
  <si>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</si>
  <si>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</si>
  <si>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</si>
  <si>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</si>
  <si>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</si>
  <si>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</si>
  <si>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</si>
  <si>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</si>
  <si>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</si>
  <si>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</si>
  <si>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</si>
  <si>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</si>
  <si>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</si>
  <si>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</si>
  <si>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</si>
  <si>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</si>
  <si>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</si>
  <si>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</si>
  <si>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</si>
  <si>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</si>
  <si>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</si>
  <si>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</si>
  <si>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</si>
  <si>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</si>
  <si>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</si>
  <si>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</si>
  <si>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</si>
  <si>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</si>
  <si>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</si>
  <si>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</si>
  <si>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</si>
  <si>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</si>
  <si>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</si>
  <si>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</si>
  <si>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</si>
  <si>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</si>
  <si>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</si>
  <si>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</si>
  <si>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</si>
  <si>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</si>
  <si>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</si>
  <si>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</si>
  <si>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</si>
  <si>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</si>
  <si>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</si>
  <si>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</si>
  <si>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</si>
  <si>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</si>
  <si>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</si>
  <si>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</si>
  <si>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</si>
  <si>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</si>
  <si>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</si>
  <si>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</si>
  <si>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</si>
  <si>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</si>
  <si>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</si>
  <si>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</si>
  <si>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</si>
  <si>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</si>
  <si>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</si>
  <si>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</si>
  <si>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</si>
  <si>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</si>
  <si>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</si>
  <si>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</si>
  <si>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</si>
  <si>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</si>
  <si>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</si>
  <si>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</si>
  <si>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</si>
  <si>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</si>
  <si>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</si>
  <si>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</si>
  <si>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</si>
  <si>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</si>
  <si>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</si>
  <si>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</si>
  <si>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</si>
  <si>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</si>
  <si>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</si>
  <si>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</si>
  <si>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</si>
  <si>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</si>
  <si>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</si>
  <si>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</si>
  <si>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</si>
  <si>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</si>
  <si>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</si>
  <si>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</si>
  <si>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</si>
  <si>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</si>
  <si>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</si>
  <si>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</si>
  <si>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</si>
  <si>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</si>
  <si>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</si>
  <si>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</si>
  <si>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</si>
  <si>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</si>
  <si>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</si>
  <si>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</si>
  <si>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</si>
  <si>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</si>
  <si>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</si>
  <si>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</si>
  <si>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</si>
  <si>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</si>
  <si>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</si>
  <si>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</si>
  <si>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</si>
  <si>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</si>
  <si>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</si>
  <si>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</si>
  <si>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</si>
  <si>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</si>
  <si>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</si>
  <si>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</si>
  <si>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</si>
  <si>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</si>
  <si>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</si>
  <si>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</si>
  <si>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</si>
  <si>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</si>
  <si>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</si>
  <si>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</si>
  <si>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</si>
  <si>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</si>
  <si>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</si>
  <si>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</si>
  <si>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</si>
  <si>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</si>
  <si>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</si>
  <si>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</si>
  <si>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</si>
  <si>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</si>
  <si>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</si>
  <si>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</si>
  <si>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</si>
  <si>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</si>
  <si>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</si>
  <si>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</si>
  <si>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</si>
  <si>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</si>
  <si>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</si>
  <si>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</si>
  <si>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</si>
  <si>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</si>
  <si>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</si>
  <si>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</si>
  <si>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</si>
  <si>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</si>
  <si>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</si>
  <si>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</si>
  <si>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</si>
  <si>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</si>
  <si>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</si>
  <si>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</si>
  <si>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</si>
  <si>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</si>
  <si>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</si>
  <si>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</si>
  <si>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</si>
  <si>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</si>
  <si>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</si>
  <si>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</si>
  <si>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</si>
  <si>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</si>
  <si>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</si>
  <si>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</si>
  <si>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</si>
  <si>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</si>
  <si>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</si>
  <si>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</si>
  <si>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</si>
  <si>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</si>
  <si>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</si>
  <si>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</si>
  <si>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</si>
  <si>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</si>
  <si>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</si>
  <si>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</si>
  <si>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</si>
  <si>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</si>
  <si>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</si>
  <si>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</si>
  <si>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</si>
  <si>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</si>
  <si>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</si>
  <si>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</si>
  <si>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</si>
  <si>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</si>
  <si>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</si>
  <si>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</si>
  <si>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</si>
  <si>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</si>
  <si>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</si>
  <si>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</si>
  <si>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</si>
  <si>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</si>
  <si>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</si>
  <si>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</si>
  <si>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</si>
  <si>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</si>
  <si>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</si>
  <si>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</si>
  <si>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</si>
  <si>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</si>
  <si>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</si>
  <si>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</si>
  <si>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</si>
  <si>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</si>
  <si>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</si>
  <si>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</si>
  <si>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</si>
  <si>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</si>
  <si>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</si>
  <si>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</si>
  <si>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</si>
  <si>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</si>
  <si>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</si>
  <si>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</si>
  <si>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</si>
  <si>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</si>
  <si>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</si>
  <si>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</si>
  <si>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</si>
  <si>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</si>
  <si>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</si>
  <si>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</si>
  <si>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</si>
  <si>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</si>
  <si>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</si>
  <si>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</si>
  <si>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</si>
  <si>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</si>
  <si>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</si>
  <si>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</si>
  <si>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</si>
  <si>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</si>
  <si>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</si>
  <si>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</si>
  <si>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</si>
  <si>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</si>
  <si>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</si>
  <si>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</si>
  <si>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</si>
  <si>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</si>
  <si>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</si>
  <si>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</si>
  <si>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</si>
  <si>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</si>
  <si>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</si>
  <si>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</si>
  <si>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</si>
  <si>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</si>
  <si>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</si>
  <si>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</si>
  <si>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</si>
  <si>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</si>
  <si>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</si>
  <si>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</si>
  <si>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</si>
  <si>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</si>
  <si>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</si>
  <si>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</si>
  <si>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</si>
  <si>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</si>
  <si>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</si>
  <si>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</si>
  <si>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</si>
  <si>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</si>
  <si>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</si>
  <si>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</si>
  <si>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</si>
  <si>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</si>
  <si>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</si>
  <si>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</si>
  <si>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</si>
  <si>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</si>
  <si>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</si>
  <si>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</si>
  <si>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</si>
  <si>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</si>
  <si>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</si>
  <si>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</si>
  <si>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</si>
  <si>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</si>
  <si>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</si>
  <si>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</si>
  <si>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</si>
  <si>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</si>
  <si>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</si>
  <si>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</si>
  <si>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</si>
  <si>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</si>
  <si>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</si>
  <si>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</si>
  <si>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</si>
  <si>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</si>
  <si>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</si>
  <si>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</si>
  <si>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</si>
  <si>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</si>
  <si>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</si>
  <si>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</si>
  <si>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</si>
  <si>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</si>
  <si>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</si>
  <si>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</si>
  <si>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</si>
  <si>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</si>
  <si>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</si>
  <si>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</si>
  <si>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</si>
  <si>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</si>
  <si>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</si>
  <si>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</si>
  <si>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</si>
  <si>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</si>
  <si>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</si>
  <si>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</si>
  <si>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</si>
  <si>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</si>
  <si>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</si>
  <si>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</si>
  <si>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</si>
  <si>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</si>
  <si>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</si>
  <si>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</si>
  <si>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</si>
  <si>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</si>
  <si>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</si>
  <si>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</si>
  <si>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</si>
  <si>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</si>
  <si>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</si>
  <si>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</si>
  <si>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</si>
  <si>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</si>
  <si>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</si>
  <si>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</si>
  <si>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</si>
  <si>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</si>
  <si>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</si>
  <si>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</si>
  <si>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</si>
  <si>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</si>
  <si>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</si>
  <si>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</si>
  <si>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</si>
  <si>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</si>
  <si>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</si>
  <si>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</si>
  <si>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</si>
  <si>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</si>
  <si>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</si>
  <si>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</si>
  <si>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</si>
  <si>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</si>
  <si>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</si>
  <si>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</si>
  <si>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</si>
  <si>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</si>
  <si>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</si>
  <si>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</si>
  <si>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</si>
  <si>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</si>
  <si>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</si>
  <si>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</si>
  <si>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</si>
  <si>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</si>
  <si>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</si>
  <si>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</si>
  <si>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</si>
  <si>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</si>
  <si>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</si>
  <si>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</si>
  <si>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</si>
  <si>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</si>
  <si>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</si>
  <si>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</si>
  <si>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</si>
  <si>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</si>
  <si>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</si>
  <si>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</si>
  <si>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</si>
  <si>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</si>
  <si>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</si>
  <si>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</si>
  <si>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</si>
  <si>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</si>
  <si>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</si>
  <si>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</si>
  <si>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</si>
  <si>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</si>
  <si>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</si>
  <si>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</si>
  <si>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</si>
  <si>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</si>
  <si>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</si>
  <si>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</si>
  <si>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</si>
  <si>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</si>
  <si>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</si>
  <si>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</si>
  <si>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</si>
  <si>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</si>
  <si>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</si>
  <si>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</si>
  <si>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</si>
  <si>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</si>
  <si>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</si>
  <si>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</si>
  <si>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</si>
  <si>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</si>
  <si>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</si>
  <si>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</si>
  <si>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</si>
  <si>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</si>
  <si>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</si>
  <si>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</si>
  <si>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</si>
  <si>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</si>
  <si>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</si>
  <si>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</si>
  <si>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</si>
  <si>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</si>
  <si>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</si>
  <si>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</si>
  <si>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</si>
  <si>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</si>
  <si>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</si>
  <si>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</si>
  <si>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</si>
  <si>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</si>
  <si>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</si>
  <si>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</si>
  <si>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</si>
  <si>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</si>
  <si>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</si>
  <si>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</si>
  <si>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</si>
  <si>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</si>
  <si>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</si>
  <si>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</si>
  <si>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</si>
  <si>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</si>
  <si>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</si>
  <si>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</si>
  <si>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</si>
  <si>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</si>
  <si>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</si>
  <si>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</si>
  <si>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</si>
  <si>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</si>
  <si>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</si>
  <si>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</si>
  <si>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</si>
  <si>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</si>
  <si>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</si>
  <si>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</si>
  <si>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</si>
  <si>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</si>
  <si>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</si>
  <si>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</si>
  <si>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</si>
  <si>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</si>
  <si>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</si>
  <si>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</si>
  <si>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</si>
  <si>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</si>
  <si>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</si>
  <si>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</si>
  <si>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</si>
  <si>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</si>
  <si>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</si>
  <si>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</si>
  <si>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</si>
  <si>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</si>
  <si>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</si>
  <si>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</si>
  <si>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</si>
  <si>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</si>
  <si>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</si>
  <si>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</si>
  <si>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</si>
  <si>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</si>
  <si>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</si>
  <si>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</si>
  <si>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</si>
  <si>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</si>
  <si>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</si>
  <si>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</si>
  <si>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</si>
  <si>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</si>
  <si>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</si>
  <si>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</si>
  <si>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</si>
  <si>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</si>
  <si>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</si>
  <si>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</si>
  <si>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</si>
  <si>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</si>
  <si>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</si>
  <si>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</si>
  <si>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</si>
  <si>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</si>
  <si>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</si>
  <si>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</si>
  <si>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</si>
  <si>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</si>
  <si>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</si>
  <si>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</si>
  <si>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</si>
  <si>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</si>
  <si>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</si>
  <si>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</si>
  <si>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</si>
  <si>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</si>
  <si>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</si>
  <si>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</si>
  <si>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</si>
  <si>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</si>
  <si>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</si>
  <si>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</si>
  <si>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</si>
  <si>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</si>
  <si>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</si>
  <si>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</si>
  <si>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</si>
  <si>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</si>
  <si>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</si>
  <si>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</si>
  <si>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</si>
  <si>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</si>
  <si>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</si>
  <si>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</si>
  <si>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</si>
  <si>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</si>
  <si>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</si>
  <si>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</si>
  <si>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</si>
  <si>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</si>
  <si>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</si>
  <si>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</si>
  <si>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</si>
  <si>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</si>
  <si>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</si>
  <si>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</si>
  <si>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</si>
  <si>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</si>
  <si>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</si>
  <si>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</si>
  <si>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</si>
  <si>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</si>
  <si>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</si>
  <si>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</si>
  <si>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</si>
  <si>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</si>
  <si>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</si>
  <si>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</si>
  <si>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</si>
  <si>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</si>
  <si>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</si>
  <si>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</si>
  <si>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</si>
  <si>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</si>
  <si>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</si>
  <si>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</si>
  <si>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</si>
  <si>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</si>
  <si>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</si>
  <si>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</si>
  <si>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</si>
  <si>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</si>
  <si>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</si>
  <si>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</si>
  <si>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</si>
  <si>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</si>
  <si>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</si>
  <si>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</si>
  <si>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</si>
  <si>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</si>
  <si>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</si>
  <si>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</si>
  <si>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</si>
  <si>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</si>
  <si>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</si>
  <si>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</si>
  <si>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</si>
  <si>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</si>
  <si>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</si>
  <si>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</si>
  <si>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</si>
  <si>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</si>
  <si>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</si>
  <si>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</si>
  <si>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</si>
  <si>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</si>
  <si>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</si>
  <si>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</si>
  <si>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</si>
  <si>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</si>
  <si>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</si>
  <si>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</si>
  <si>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</si>
  <si>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</si>
  <si>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</si>
  <si>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</si>
  <si>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</si>
  <si>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</si>
  <si>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</si>
  <si>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</si>
  <si>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</si>
  <si>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</si>
  <si>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</si>
  <si>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</si>
  <si>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</si>
  <si>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</si>
  <si>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</si>
  <si>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</si>
  <si>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</si>
  <si>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</si>
  <si>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</si>
  <si>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</si>
  <si>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</si>
  <si>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</si>
  <si>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</si>
  <si>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</si>
  <si>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</si>
  <si>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</si>
  <si>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</si>
  <si>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</si>
  <si>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</si>
  <si>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</si>
  <si>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</si>
  <si>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</si>
  <si>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</si>
  <si>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</si>
  <si>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</si>
  <si>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</si>
  <si>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</si>
  <si>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</si>
  <si>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</si>
  <si>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</si>
  <si>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</si>
  <si>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</si>
  <si>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</si>
  <si>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</si>
  <si>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</si>
  <si>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</si>
  <si>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</si>
  <si>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</si>
  <si>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</si>
  <si>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</si>
  <si>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</si>
  <si>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</si>
  <si>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</si>
  <si>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</si>
  <si>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</si>
  <si>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</si>
  <si>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</si>
  <si>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</si>
  <si>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</si>
  <si>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</si>
  <si>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</si>
  <si>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</si>
  <si>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</si>
  <si>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</si>
  <si>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</si>
  <si>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</si>
  <si>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</si>
  <si>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</si>
  <si>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</si>
  <si>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</si>
  <si>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</si>
  <si>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</si>
  <si>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</si>
  <si>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</si>
  <si>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</si>
  <si>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</si>
  <si>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</si>
  <si>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</si>
  <si>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</si>
  <si>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</si>
  <si>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</si>
  <si>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</si>
  <si>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</si>
  <si>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</si>
  <si>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</si>
  <si>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</si>
  <si>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</si>
  <si>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</si>
  <si>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</si>
  <si>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</si>
  <si>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</si>
  <si>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</si>
  <si>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</si>
  <si>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</si>
  <si>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</si>
  <si>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</si>
  <si>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</si>
  <si>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</si>
  <si>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</si>
  <si>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</si>
  <si>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</si>
  <si>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</si>
  <si>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</si>
  <si>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</si>
  <si>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</si>
  <si>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</si>
  <si>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</si>
  <si>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</si>
  <si>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</si>
  <si>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</si>
  <si>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</si>
  <si>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</si>
  <si>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</si>
  <si>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</si>
  <si>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</si>
  <si>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</si>
  <si>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</si>
  <si>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</si>
  <si>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</si>
  <si>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</si>
  <si>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</si>
  <si>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</si>
  <si>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</si>
  <si>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</si>
  <si>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</si>
  <si>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</si>
  <si>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</si>
  <si>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</si>
  <si>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</si>
  <si>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</si>
  <si>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</si>
  <si>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</si>
  <si>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</si>
  <si>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</si>
  <si>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</si>
  <si>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</si>
  <si>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</si>
  <si>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</si>
  <si>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</si>
  <si>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</si>
  <si>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</si>
  <si>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</si>
  <si>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</si>
  <si>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</si>
  <si>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</si>
  <si>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</si>
  <si>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</si>
  <si>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</si>
  <si>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</si>
  <si>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</si>
  <si>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</si>
  <si>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</si>
  <si>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</si>
  <si>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</si>
  <si>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</si>
  <si>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</si>
  <si>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</si>
  <si>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</si>
  <si>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</si>
  <si>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</si>
  <si>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</si>
  <si>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</si>
  <si>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</si>
  <si>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</si>
  <si>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</si>
  <si>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</si>
  <si>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</si>
  <si>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</si>
  <si>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</si>
  <si>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</si>
  <si>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</si>
  <si>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</si>
  <si>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</si>
  <si>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</si>
  <si>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</si>
  <si>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</si>
  <si>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</si>
  <si>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</si>
  <si>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</si>
  <si>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</si>
  <si>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</si>
  <si>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</si>
  <si>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</si>
  <si>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</si>
  <si>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</si>
  <si>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</si>
  <si>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</si>
  <si>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</si>
  <si>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</si>
  <si>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</si>
  <si>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</si>
  <si>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</si>
  <si>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</si>
  <si>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</si>
  <si>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</si>
  <si>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</si>
  <si>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</si>
  <si>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</si>
  <si>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</si>
  <si>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</si>
  <si>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</si>
  <si>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</si>
  <si>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</si>
  <si>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</si>
  <si>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</si>
  <si>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</si>
  <si>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</si>
  <si>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</si>
  <si>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</si>
  <si>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</si>
  <si>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</si>
  <si>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</si>
  <si>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</si>
  <si>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</si>
  <si>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</si>
  <si>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</si>
  <si>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</si>
  <si>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</si>
  <si>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</si>
  <si>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</si>
  <si>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</si>
  <si>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</si>
  <si>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</si>
  <si>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</si>
  <si>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</si>
  <si>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</si>
  <si>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</si>
  <si>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</si>
  <si>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</si>
  <si>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</si>
  <si>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</si>
  <si>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</si>
  <si>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</si>
  <si>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</si>
  <si>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</si>
  <si>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</si>
  <si>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</si>
  <si>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</si>
  <si>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</si>
  <si>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</si>
  <si>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</si>
  <si>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</si>
  <si>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</si>
  <si>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</si>
  <si>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</si>
  <si>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</si>
  <si>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</si>
  <si>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</si>
  <si>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</si>
  <si>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</si>
  <si>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</si>
  <si>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</si>
  <si>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</si>
  <si>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</si>
  <si>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</si>
  <si>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</si>
  <si>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</si>
  <si>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</si>
  <si>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</si>
  <si>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</si>
  <si>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</si>
  <si>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</si>
  <si>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</si>
  <si>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</si>
  <si>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</si>
  <si>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</si>
  <si>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</si>
  <si>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</si>
  <si>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</si>
  <si>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</si>
  <si>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</si>
  <si>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</si>
  <si>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</si>
  <si>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</si>
  <si>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</si>
  <si>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</si>
  <si>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</si>
  <si>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</si>
  <si>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</si>
  <si>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</si>
  <si>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</si>
  <si>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</si>
  <si>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</si>
  <si>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</si>
  <si>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</si>
  <si>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</si>
  <si>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</si>
  <si>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</si>
  <si>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</si>
  <si>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</si>
  <si>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</si>
  <si>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</si>
  <si>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</si>
  <si>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</si>
  <si>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</si>
  <si>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</si>
  <si>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</si>
  <si>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</si>
  <si>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</si>
  <si>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</si>
  <si>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</si>
  <si>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</si>
  <si>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</si>
  <si>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</si>
  <si>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</si>
  <si>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</si>
  <si>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</si>
  <si>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</si>
  <si>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</si>
  <si>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</si>
  <si>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</si>
  <si>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</si>
  <si>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</si>
  <si>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</si>
  <si>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</si>
  <si>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</si>
  <si>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</si>
  <si>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</si>
  <si>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</si>
  <si>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</si>
  <si>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</si>
  <si>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</si>
  <si>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</si>
  <si>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</si>
  <si>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</si>
  <si>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</si>
  <si>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</si>
  <si>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</si>
  <si>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</si>
  <si>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</si>
  <si>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</si>
  <si>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</si>
  <si>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</si>
  <si>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</si>
  <si>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</si>
  <si>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</si>
  <si>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</si>
  <si>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</si>
  <si>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</si>
  <si>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</si>
  <si>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</si>
  <si>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</si>
  <si>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</si>
  <si>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</si>
  <si>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</si>
  <si>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</si>
  <si>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</si>
  <si>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</si>
  <si>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</si>
  <si>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</si>
  <si>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</si>
  <si>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</si>
  <si>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</si>
  <si>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</si>
  <si>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</si>
  <si>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</si>
  <si>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</si>
  <si>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</si>
  <si>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</si>
  <si>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</si>
  <si>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</si>
  <si>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</si>
  <si>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</si>
  <si>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</si>
  <si>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</si>
  <si>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</si>
  <si>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</si>
  <si>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</si>
  <si>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</si>
  <si>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</si>
  <si>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</si>
  <si>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</si>
  <si>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</si>
  <si>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</si>
  <si>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</si>
  <si>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</si>
  <si>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</si>
  <si>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</si>
  <si>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</si>
  <si>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</si>
  <si>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</si>
  <si>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</si>
  <si>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</si>
  <si>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</si>
  <si>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</si>
  <si>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</si>
  <si>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</si>
  <si>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</si>
  <si>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</si>
  <si>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</si>
  <si>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</si>
  <si>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</si>
  <si>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</si>
  <si>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</si>
  <si>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</si>
  <si>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</si>
  <si>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</si>
  <si>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</si>
  <si>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</si>
  <si>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</si>
  <si>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</si>
  <si>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</si>
  <si>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</si>
  <si>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</si>
  <si>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</si>
  <si>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</si>
  <si>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</si>
  <si>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</si>
  <si>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</si>
  <si>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</si>
  <si>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</si>
  <si>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</si>
  <si>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</si>
  <si>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</si>
  <si>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</si>
  <si>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</si>
  <si>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</si>
  <si>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</si>
  <si>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</si>
  <si>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</si>
  <si>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</si>
  <si>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</si>
  <si>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</si>
  <si>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</si>
  <si>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</si>
  <si>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</si>
  <si>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</si>
  <si>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</si>
  <si>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</si>
  <si>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</si>
  <si>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</si>
  <si>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</si>
  <si>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</si>
  <si>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</si>
  <si>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</si>
  <si>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</si>
  <si>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</si>
  <si>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</si>
  <si>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</si>
  <si>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</si>
  <si>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</si>
  <si>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</si>
  <si>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</si>
  <si>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</si>
  <si>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</si>
  <si>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</si>
  <si>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</si>
  <si>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</si>
  <si>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</si>
  <si>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</si>
  <si>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</si>
  <si>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</si>
  <si>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</si>
  <si>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</si>
  <si>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</si>
  <si>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</si>
  <si>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</si>
  <si>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</si>
  <si>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</si>
  <si>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</si>
  <si>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</si>
  <si>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</si>
  <si>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</si>
  <si>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</si>
  <si>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</si>
  <si>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</si>
  <si>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</si>
  <si>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</si>
  <si>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</si>
  <si>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</si>
  <si>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</si>
  <si>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</si>
  <si>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</si>
  <si>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</si>
  <si>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</si>
  <si>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</si>
  <si>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</si>
  <si>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</si>
  <si>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</si>
  <si>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</si>
  <si>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</si>
  <si>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</si>
  <si>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</si>
  <si>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</si>
  <si>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</si>
  <si>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</si>
  <si>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</si>
  <si>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</si>
  <si>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</si>
  <si>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</si>
  <si>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</si>
  <si>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</si>
  <si>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</si>
  <si>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</si>
  <si>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</si>
  <si>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</si>
  <si>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</si>
  <si>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</si>
  <si>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</si>
  <si>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</si>
  <si>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</si>
  <si>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</si>
  <si>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</si>
  <si>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</si>
  <si>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</si>
  <si>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</si>
  <si>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</si>
  <si>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</si>
  <si>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</si>
  <si>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</si>
  <si>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</si>
  <si>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</si>
  <si>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</si>
  <si>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</si>
  <si>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</si>
  <si>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</si>
  <si>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</si>
  <si>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</si>
  <si>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</si>
  <si>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</si>
  <si>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</si>
  <si>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</si>
  <si>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</si>
  <si>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</si>
  <si>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</si>
  <si>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</si>
  <si>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</si>
  <si>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</si>
  <si>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</si>
  <si>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</si>
  <si>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</si>
  <si>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</si>
  <si>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</si>
  <si>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</si>
  <si>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</si>
  <si>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</si>
  <si>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</si>
  <si>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</si>
  <si>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</si>
  <si>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</si>
  <si>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</si>
  <si>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</si>
  <si>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</si>
  <si>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</si>
  <si>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</si>
  <si>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</si>
  <si>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</si>
  <si>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</si>
  <si>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</si>
  <si>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</si>
  <si>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</si>
  <si>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</si>
  <si>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</si>
  <si>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</si>
  <si>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</si>
  <si>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</si>
  <si>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</si>
  <si>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</si>
  <si>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</si>
  <si>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</si>
  <si>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</si>
  <si>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</si>
  <si>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</si>
  <si>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</si>
  <si>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</si>
  <si>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</si>
  <si>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</si>
  <si>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</si>
  <si>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</si>
  <si>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</si>
  <si>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</si>
  <si>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</si>
  <si>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</si>
  <si>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</si>
  <si>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</si>
  <si>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</si>
  <si>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</si>
  <si>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</si>
  <si>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</si>
  <si>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</si>
  <si>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</si>
  <si>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</si>
  <si>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</si>
  <si>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</si>
  <si>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</si>
  <si>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</si>
  <si>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</si>
  <si>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</si>
  <si>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</si>
  <si>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</si>
  <si>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</si>
  <si>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</si>
  <si>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</si>
  <si>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</si>
  <si>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</si>
  <si>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</si>
  <si>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</si>
  <si>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</si>
  <si>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</si>
  <si>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</si>
  <si>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</si>
  <si>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</si>
  <si>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</si>
  <si>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</si>
  <si>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</si>
  <si>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</si>
  <si>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</si>
  <si>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</si>
  <si>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</si>
  <si>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</si>
  <si>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</si>
  <si>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</si>
  <si>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</si>
  <si>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</si>
  <si>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</si>
  <si>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</si>
  <si>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</si>
  <si>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</si>
  <si>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</si>
  <si>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</si>
  <si>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</si>
  <si>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</si>
  <si>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</si>
  <si>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</si>
  <si>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</si>
  <si>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</si>
  <si>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</si>
  <si>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</si>
  <si>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</si>
  <si>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</si>
  <si>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</si>
  <si>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</si>
  <si>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</si>
  <si>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</si>
  <si>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</si>
  <si>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</si>
  <si>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</si>
  <si>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</si>
  <si>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</si>
  <si>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</si>
  <si>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</si>
  <si>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</si>
  <si>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</si>
  <si>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</si>
  <si>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</si>
  <si>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</si>
  <si>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</si>
  <si>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</si>
  <si>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</si>
  <si>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</si>
  <si>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</si>
  <si>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</si>
  <si>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</si>
  <si>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</si>
  <si>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</si>
  <si>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</si>
  <si>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</si>
  <si>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</si>
  <si>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</si>
  <si>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</si>
  <si>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</si>
  <si>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</si>
  <si>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</si>
  <si>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</si>
  <si>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</si>
  <si>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</si>
  <si>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</si>
  <si>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</si>
  <si>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</si>
  <si>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</si>
  <si>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</si>
  <si>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</si>
  <si>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</si>
  <si>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</si>
  <si>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</si>
  <si>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</si>
  <si>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</si>
  <si>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</si>
  <si>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</si>
  <si>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</si>
  <si>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</si>
  <si>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</si>
  <si>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</si>
  <si>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</si>
  <si>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</si>
  <si>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</si>
  <si>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</si>
  <si>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</si>
  <si>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</si>
  <si>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</si>
  <si>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</si>
  <si>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</si>
  <si>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</si>
  <si>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</si>
  <si>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</si>
  <si>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</si>
  <si>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</si>
  <si>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</si>
  <si>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</si>
  <si>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</si>
  <si>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</si>
  <si>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</si>
  <si>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</si>
  <si>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</si>
  <si>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</si>
  <si>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</si>
  <si>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</si>
  <si>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</si>
  <si>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</si>
  <si>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</si>
  <si>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</si>
  <si>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</si>
  <si>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</si>
  <si>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</si>
  <si>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</si>
  <si>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</si>
  <si>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</si>
  <si>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</si>
  <si>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</si>
  <si>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</si>
  <si>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</si>
  <si>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</si>
  <si>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</si>
  <si>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</si>
  <si>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</si>
  <si>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</si>
  <si>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</si>
  <si>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</si>
  <si>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</si>
  <si>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</si>
  <si>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</si>
  <si>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</si>
  <si>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</si>
  <si>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</si>
  <si>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</si>
  <si>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</si>
  <si>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</si>
  <si>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</si>
  <si>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</si>
  <si>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</si>
  <si>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</si>
  <si>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</si>
  <si>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</si>
  <si>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</si>
  <si>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</si>
  <si>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</si>
  <si>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</si>
  <si>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</si>
  <si>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</si>
  <si>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</si>
  <si>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</si>
  <si>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</si>
  <si>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</si>
  <si>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</si>
  <si>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</si>
  <si>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</si>
  <si>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</si>
  <si>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</si>
  <si>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</si>
  <si>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</si>
  <si>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</si>
  <si>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</si>
  <si>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</si>
  <si>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</si>
  <si>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</si>
  <si>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</si>
  <si>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</si>
  <si>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</si>
  <si>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</si>
  <si>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</si>
  <si>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</si>
  <si>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</si>
  <si>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</si>
  <si>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</si>
  <si>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</si>
  <si>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</si>
  <si>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</si>
  <si>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</si>
  <si>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</si>
  <si>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</si>
  <si>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</si>
  <si>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</si>
  <si>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</si>
  <si>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</si>
  <si>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</si>
  <si>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</si>
  <si>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</si>
  <si>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</si>
  <si>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</si>
  <si>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</si>
  <si>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</si>
  <si>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</si>
  <si>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</si>
  <si>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</si>
  <si>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</si>
  <si>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</si>
  <si>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</si>
  <si>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</si>
  <si>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</si>
  <si>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</si>
  <si>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</si>
  <si>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</si>
  <si>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</si>
  <si>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</si>
  <si>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</si>
  <si>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</si>
  <si>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</si>
  <si>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</si>
  <si>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</si>
  <si>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</si>
  <si>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</si>
  <si>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</si>
  <si>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</si>
  <si>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</si>
  <si>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</si>
  <si>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</si>
  <si>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</si>
  <si>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</si>
  <si>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</si>
  <si>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</si>
  <si>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</si>
  <si>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</si>
  <si>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</si>
  <si>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</si>
  <si>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</si>
  <si>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</si>
  <si>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</si>
  <si>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</si>
  <si>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</si>
  <si>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</si>
  <si>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</si>
  <si>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</si>
  <si>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</si>
  <si>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</si>
  <si>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</si>
  <si>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</si>
  <si>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</si>
  <si>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</si>
  <si>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</si>
  <si>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</si>
  <si>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</si>
  <si>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</si>
  <si>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</si>
  <si>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</si>
  <si>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</si>
  <si>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</si>
  <si>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</si>
  <si>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</si>
  <si>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</si>
  <si>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</si>
  <si>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</si>
  <si>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</si>
  <si>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</si>
  <si>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</si>
  <si>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</si>
  <si>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</si>
  <si>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</si>
  <si>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</si>
  <si>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</si>
  <si>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</si>
  <si>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</si>
  <si>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</si>
  <si>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</si>
  <si>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</si>
  <si>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</si>
  <si>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</si>
  <si>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</si>
  <si>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</si>
  <si>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</si>
  <si>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</si>
  <si>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</si>
  <si>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</si>
  <si>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</si>
  <si>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</si>
  <si>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</si>
  <si>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</si>
  <si>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</si>
  <si>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</si>
  <si>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</si>
  <si>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</si>
  <si>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</si>
  <si>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</si>
  <si>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</si>
  <si>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</si>
  <si>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</si>
  <si>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</si>
  <si>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</si>
  <si>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</si>
  <si>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</si>
  <si>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</si>
  <si>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</si>
  <si>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</si>
  <si>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</si>
  <si>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</si>
  <si>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</si>
  <si>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</si>
  <si>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</si>
  <si>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</si>
  <si>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</si>
  <si>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</si>
  <si>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</si>
  <si>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</si>
  <si>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</si>
  <si>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</si>
  <si>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</si>
  <si>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</si>
  <si>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</si>
  <si>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</si>
  <si>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</si>
  <si>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</si>
  <si>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</si>
  <si>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</si>
  <si>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</si>
  <si>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</si>
  <si>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</si>
  <si>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</si>
  <si>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</si>
  <si>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</si>
  <si>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</si>
  <si>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</si>
  <si>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</si>
  <si>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</si>
  <si>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</si>
  <si>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</si>
  <si>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</si>
  <si>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</si>
  <si>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</si>
  <si>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</si>
  <si>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</si>
  <si>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</si>
  <si>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</si>
  <si>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</si>
  <si>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</si>
  <si>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</si>
  <si>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</si>
  <si>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</si>
  <si>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</si>
  <si>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</si>
  <si>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</si>
  <si>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</si>
  <si>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</si>
  <si>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</si>
  <si>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</si>
  <si>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</si>
  <si>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</si>
  <si>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</si>
  <si>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</si>
  <si>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</si>
  <si>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</si>
  <si>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</si>
  <si>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</si>
  <si>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</si>
  <si>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</si>
  <si>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</si>
  <si>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</si>
  <si>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</si>
  <si>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</si>
  <si>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</si>
  <si>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</si>
  <si>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</si>
  <si>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</si>
  <si>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</si>
  <si>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</si>
  <si>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</si>
  <si>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</si>
  <si>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</si>
  <si>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</si>
  <si>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</si>
  <si>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</si>
  <si>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</si>
  <si>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</si>
  <si>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</si>
  <si>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</si>
  <si>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</si>
  <si>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</si>
  <si>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</si>
  <si>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</si>
  <si>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</si>
  <si>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</si>
  <si>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</si>
  <si>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</si>
  <si>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</si>
  <si>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</si>
  <si>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</si>
  <si>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</si>
  <si>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</si>
  <si>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</si>
  <si>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</si>
  <si>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</si>
  <si>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</si>
  <si>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</si>
  <si>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</si>
  <si>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</si>
  <si>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</si>
  <si>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</si>
  <si>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</si>
  <si>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</si>
  <si>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</si>
  <si>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</si>
  <si>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</si>
  <si>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</si>
  <si>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</si>
  <si>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</si>
  <si>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</si>
  <si>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</si>
  <si>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</si>
  <si>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</si>
  <si>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</si>
  <si>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</si>
  <si>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</si>
  <si>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</si>
  <si>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</si>
  <si>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</si>
  <si>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</si>
  <si>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</si>
  <si>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</si>
  <si>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</si>
  <si>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</si>
  <si>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</si>
  <si>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</si>
  <si>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</si>
  <si>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</si>
  <si>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</si>
  <si>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</si>
  <si>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</si>
  <si>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</si>
  <si>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</si>
  <si>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</si>
  <si>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</si>
  <si>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</si>
  <si>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</si>
  <si>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</si>
  <si>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</si>
  <si>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</si>
  <si>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</si>
  <si>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</si>
  <si>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</si>
  <si>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</si>
  <si>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</si>
  <si>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</si>
  <si>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</si>
  <si>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</si>
  <si>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</si>
  <si>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</si>
  <si>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</si>
  <si>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</si>
  <si>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</si>
  <si>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</si>
  <si>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</si>
  <si>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</si>
  <si>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</si>
  <si>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</si>
  <si>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</si>
  <si>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</si>
  <si>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</si>
  <si>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</si>
  <si>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</si>
  <si>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</si>
  <si>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</si>
  <si>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</si>
  <si>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</si>
  <si>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</si>
  <si>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</si>
  <si>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</si>
  <si>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</si>
  <si>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</si>
  <si>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</si>
  <si>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</si>
  <si>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</si>
  <si>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</si>
  <si>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</si>
  <si>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</si>
  <si>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</si>
  <si>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</si>
  <si>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</si>
  <si>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</si>
  <si>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</si>
  <si>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</si>
  <si>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</si>
  <si>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</si>
  <si>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</si>
  <si>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</si>
  <si>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</si>
  <si>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</si>
  <si>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</si>
  <si>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</si>
  <si>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</si>
  <si>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</si>
  <si>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</si>
  <si>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</si>
  <si>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</si>
  <si>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</si>
  <si>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</si>
  <si>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</si>
  <si>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</si>
  <si>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</si>
  <si>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</si>
  <si>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</si>
  <si>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</si>
  <si>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</si>
  <si>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</si>
  <si>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</si>
  <si>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</si>
  <si>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</si>
  <si>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</si>
  <si>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</si>
  <si>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</si>
  <si>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</si>
  <si>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</si>
  <si>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</si>
  <si>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</si>
  <si>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</si>
  <si>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</si>
  <si>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</si>
  <si>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</si>
  <si>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</si>
  <si>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</si>
  <si>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</si>
  <si>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</si>
  <si>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</si>
  <si>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</si>
  <si>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</si>
  <si>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</si>
  <si>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</si>
  <si>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</si>
  <si>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</si>
  <si>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</si>
  <si>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</si>
  <si>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</si>
  <si>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</si>
  <si>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</si>
  <si>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</si>
  <si>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</si>
  <si>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</si>
  <si>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</si>
  <si>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</si>
  <si>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</si>
  <si>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</si>
  <si>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</si>
  <si>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</si>
  <si>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</si>
  <si>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</si>
  <si>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</si>
  <si>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</si>
  <si>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</si>
  <si>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</si>
  <si>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</si>
  <si>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</si>
  <si>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</si>
  <si>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</si>
  <si>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</si>
  <si>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</si>
  <si>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</si>
  <si>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</si>
  <si>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</si>
  <si>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</si>
  <si>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</si>
  <si>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</si>
  <si>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</si>
  <si>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</si>
  <si>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</si>
  <si>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</si>
  <si>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</si>
  <si>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</si>
  <si>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</si>
  <si>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</si>
  <si>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</si>
  <si>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</si>
  <si>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</si>
  <si>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</si>
  <si>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</si>
  <si>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</si>
  <si>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</si>
  <si>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</si>
  <si>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</si>
  <si>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</si>
  <si>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</si>
  <si>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</si>
  <si>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</si>
  <si>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</si>
  <si>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</si>
  <si>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</si>
  <si>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</si>
  <si>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</si>
  <si>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</si>
  <si>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</si>
  <si>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</si>
  <si>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</si>
  <si>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</si>
  <si>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</si>
  <si>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</si>
  <si>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</si>
  <si>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</si>
  <si>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</si>
  <si>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</si>
  <si>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</si>
  <si>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</si>
  <si>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</si>
  <si>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</si>
  <si>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</si>
  <si>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</si>
  <si>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</si>
  <si>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</si>
  <si>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</si>
  <si>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</si>
  <si>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</si>
  <si>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</si>
  <si>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</si>
  <si>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</si>
  <si>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</si>
  <si>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</si>
  <si>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</si>
  <si>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</si>
  <si>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</si>
  <si>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</si>
  <si>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</si>
  <si>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</si>
  <si>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</si>
  <si>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</si>
  <si>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</si>
  <si>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</si>
  <si>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</si>
  <si>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</si>
  <si>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</si>
  <si>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</si>
  <si>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</si>
  <si>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</si>
  <si>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</si>
  <si>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</si>
  <si>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</si>
  <si>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</si>
  <si>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</si>
  <si>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</si>
  <si>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</si>
  <si>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</si>
  <si>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</si>
  <si>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</si>
  <si>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</si>
  <si>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</si>
  <si>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</si>
  <si>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</si>
  <si>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</si>
  <si>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</si>
  <si>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</si>
  <si>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</si>
  <si>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</si>
  <si>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</si>
  <si>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</si>
  <si>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</si>
  <si>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</si>
  <si>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</si>
  <si>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</si>
  <si>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</si>
  <si>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</si>
  <si>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</si>
  <si>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</si>
  <si>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</si>
  <si>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</si>
  <si>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</si>
  <si>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</si>
  <si>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</si>
  <si>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</si>
  <si>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</si>
  <si>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</si>
  <si>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</si>
  <si>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</si>
  <si>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</si>
  <si>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</si>
  <si>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</si>
  <si>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</si>
  <si>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</si>
  <si>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</si>
  <si>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</si>
  <si>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</si>
  <si>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</si>
  <si>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</si>
  <si>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</si>
  <si>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</si>
  <si>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</si>
  <si>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</si>
  <si>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</si>
  <si>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</si>
  <si>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</si>
  <si>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</si>
  <si>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</si>
  <si>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</si>
  <si>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</si>
  <si>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</si>
  <si>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</si>
  <si>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</si>
  <si>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</si>
  <si>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</si>
  <si>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</si>
  <si>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</si>
  <si>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</si>
  <si>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</si>
  <si>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</si>
  <si>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</si>
  <si>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</si>
  <si>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</si>
  <si>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</si>
  <si>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</si>
  <si>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</si>
  <si>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</si>
  <si>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</si>
  <si>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</si>
  <si>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</si>
  <si>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</si>
  <si>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</si>
  <si>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</si>
  <si>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</si>
  <si>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</si>
  <si>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</si>
  <si>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</si>
  <si>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</si>
  <si>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</si>
  <si>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</si>
  <si>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</si>
  <si>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</si>
  <si>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</si>
  <si>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</si>
  <si>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</si>
  <si>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</si>
  <si>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</si>
  <si>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</si>
  <si>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</si>
  <si>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</si>
  <si>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</si>
  <si>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</si>
  <si>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</si>
  <si>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</si>
  <si>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</si>
  <si>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</si>
  <si>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</si>
  <si>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</si>
  <si>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</si>
  <si>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</si>
  <si>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</si>
  <si>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</si>
  <si>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</si>
  <si>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</si>
  <si>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</si>
  <si>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</si>
  <si>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</si>
  <si>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</si>
  <si>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</si>
  <si>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</si>
  <si>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</si>
  <si>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</si>
  <si>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</si>
  <si>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</si>
  <si>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</si>
  <si>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</si>
  <si>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</si>
  <si>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</si>
  <si>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</si>
  <si>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</si>
  <si>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</si>
  <si>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</si>
  <si>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</si>
  <si>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</si>
  <si>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</si>
  <si>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</si>
  <si>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</si>
  <si>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</si>
  <si>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</si>
  <si>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</si>
  <si>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</si>
  <si>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</si>
  <si>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</si>
  <si>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</si>
  <si>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</si>
  <si>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</si>
  <si>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</si>
  <si>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</si>
  <si>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</si>
  <si>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</si>
  <si>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</si>
  <si>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</si>
  <si>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</si>
  <si>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</si>
  <si>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</si>
  <si>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</si>
  <si>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</si>
  <si>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</si>
  <si>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</si>
  <si>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</si>
  <si>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</si>
  <si>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</si>
  <si>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</si>
  <si>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</si>
  <si>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</si>
  <si>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</si>
  <si>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</si>
  <si>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</si>
  <si>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</si>
  <si>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</si>
  <si>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</si>
  <si>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</si>
  <si>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</si>
  <si>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</si>
  <si>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</si>
  <si>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</si>
  <si>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</si>
  <si>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</si>
  <si>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</si>
  <si>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</si>
  <si>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</si>
  <si>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</si>
  <si>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</si>
  <si>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</si>
  <si>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</si>
  <si>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</si>
  <si>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</si>
  <si>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</si>
  <si>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</si>
  <si>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</si>
  <si>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</si>
  <si>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</si>
  <si>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</si>
  <si>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</si>
  <si>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</si>
  <si>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</si>
  <si>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</si>
  <si>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</si>
  <si>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</si>
  <si>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</si>
  <si>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</si>
  <si>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</si>
  <si>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</si>
  <si>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</si>
  <si>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</si>
  <si>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</si>
  <si>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</si>
  <si>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</si>
  <si>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</si>
  <si>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</si>
  <si>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</si>
  <si>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</si>
  <si>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</si>
  <si>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</si>
  <si>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</si>
  <si>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</si>
  <si>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</si>
  <si>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</si>
  <si>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</si>
  <si>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</si>
  <si>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</si>
  <si>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</si>
  <si>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</si>
  <si>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</si>
  <si>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</si>
  <si>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</si>
  <si>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</si>
  <si>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</si>
  <si>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</si>
  <si>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</si>
  <si>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</si>
  <si>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</si>
  <si>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</si>
  <si>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</si>
  <si>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</si>
  <si>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</si>
  <si>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</si>
  <si>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</si>
  <si>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</si>
  <si>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</si>
  <si>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</si>
  <si>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</si>
  <si>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</si>
  <si>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</si>
  <si>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</si>
  <si>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</si>
  <si>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</si>
  <si>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</si>
  <si>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</si>
  <si>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</si>
  <si>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</si>
  <si>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</si>
  <si>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</si>
  <si>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</si>
  <si>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</si>
  <si>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</si>
  <si>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</si>
  <si>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</si>
  <si>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</si>
  <si>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</si>
  <si>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</si>
  <si>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</si>
  <si>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</si>
  <si>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</si>
  <si>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</si>
  <si>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</si>
  <si>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</si>
  <si>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</si>
  <si>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</si>
  <si>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</si>
  <si>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</si>
  <si>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</si>
  <si>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</si>
  <si>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</si>
  <si>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</si>
  <si>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</si>
  <si>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</si>
  <si>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</si>
  <si>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</si>
  <si>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</si>
  <si>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</si>
  <si>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</si>
  <si>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</si>
  <si>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</si>
  <si>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</si>
  <si>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</si>
  <si>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</si>
  <si>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</si>
  <si>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</si>
  <si>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</si>
  <si>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</si>
  <si>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</si>
  <si>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</si>
  <si>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</si>
  <si>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</si>
  <si>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</si>
  <si>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</si>
  <si>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</si>
  <si>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</si>
  <si>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</si>
  <si>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</si>
  <si>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</si>
  <si>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</si>
  <si>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</si>
  <si>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</si>
  <si>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</si>
  <si>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</si>
  <si>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</si>
  <si>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</si>
  <si>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</si>
  <si>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</si>
  <si>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</si>
  <si>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</si>
  <si>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</si>
  <si>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</si>
  <si>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</si>
  <si>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</si>
  <si>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</si>
  <si>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</si>
  <si>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</si>
  <si>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</si>
  <si>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</si>
  <si>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</si>
  <si>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</si>
  <si>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</si>
  <si>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</si>
  <si>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</si>
  <si>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</si>
  <si>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</si>
  <si>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</si>
  <si>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</si>
  <si>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</si>
  <si>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</si>
  <si>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</si>
  <si>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</si>
  <si>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</si>
  <si>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</si>
  <si>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</si>
  <si>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</si>
  <si>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</si>
  <si>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</si>
  <si>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</si>
  <si>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</si>
  <si>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</si>
  <si>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</si>
  <si>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</si>
  <si>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</si>
  <si>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</si>
  <si>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</si>
  <si>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</si>
  <si>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</si>
  <si>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</si>
  <si>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</si>
  <si>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</si>
  <si>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</si>
  <si>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</si>
  <si>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</si>
  <si>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</si>
  <si>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</si>
  <si>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</si>
  <si>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</si>
  <si>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</si>
  <si>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</si>
  <si>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</si>
  <si>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</si>
  <si>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</si>
  <si>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</si>
  <si>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</si>
  <si>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</si>
  <si>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</si>
  <si>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</si>
  <si>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</si>
  <si>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</si>
  <si>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</si>
  <si>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</si>
  <si>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</si>
  <si>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</si>
  <si>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</si>
  <si>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</si>
  <si>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</si>
  <si>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</si>
  <si>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</si>
  <si>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</si>
  <si>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</si>
  <si>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</si>
  <si>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</si>
  <si>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</si>
  <si>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</si>
  <si>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</si>
  <si>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</si>
  <si>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</si>
  <si>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</si>
  <si>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</si>
  <si>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</si>
  <si>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</si>
  <si>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</si>
  <si>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</si>
  <si>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</si>
  <si>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</si>
  <si>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</si>
  <si>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</si>
  <si>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</si>
  <si>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</si>
  <si>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</si>
  <si>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</si>
  <si>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</si>
  <si>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</si>
  <si>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</si>
  <si>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</si>
  <si>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</si>
  <si>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</si>
  <si>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</si>
  <si>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</si>
  <si>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</si>
  <si>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</si>
  <si>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</si>
  <si>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</si>
  <si>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</si>
  <si>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</si>
  <si>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</si>
  <si>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</si>
  <si>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</si>
  <si>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</si>
  <si>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</si>
  <si>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</si>
  <si>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</si>
  <si>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</si>
  <si>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</si>
  <si>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</si>
  <si>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</si>
  <si>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</si>
  <si>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</si>
  <si>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</si>
  <si>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</si>
  <si>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</si>
  <si>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</si>
  <si>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</si>
  <si>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</si>
  <si>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</si>
  <si>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</si>
  <si>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</si>
  <si>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</si>
  <si>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</si>
  <si>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</si>
  <si>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</si>
  <si>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</si>
  <si>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</si>
  <si>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</si>
  <si>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</si>
  <si>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</si>
  <si>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</si>
  <si>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</si>
  <si>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</si>
  <si>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</si>
  <si>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</si>
  <si>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</si>
  <si>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</si>
  <si>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</si>
  <si>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</si>
  <si>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</si>
  <si>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</si>
  <si>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</si>
  <si>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</si>
  <si>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</si>
  <si>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</si>
  <si>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</si>
  <si>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</si>
  <si>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</si>
  <si>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</si>
  <si>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</si>
  <si>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</si>
  <si>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</si>
  <si>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</si>
  <si>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</si>
  <si>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</si>
  <si>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</si>
  <si>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</si>
  <si>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</si>
  <si>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</si>
  <si>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</si>
  <si>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</si>
  <si>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</si>
  <si>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</si>
  <si>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</si>
  <si>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</si>
  <si>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</si>
  <si>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</si>
  <si>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</si>
  <si>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</si>
  <si>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</si>
  <si>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</si>
  <si>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</si>
  <si>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</si>
  <si>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</si>
  <si>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</si>
  <si>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</si>
  <si>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</si>
  <si>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</si>
  <si>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</si>
  <si>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</si>
  <si>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</si>
  <si>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</si>
  <si>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</si>
  <si>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</si>
  <si>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</si>
  <si>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</si>
  <si>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</si>
  <si>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</si>
  <si>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</si>
  <si>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</si>
  <si>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</si>
  <si>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</si>
  <si>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</si>
  <si>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</si>
  <si>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</si>
  <si>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</si>
  <si>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</si>
  <si>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</si>
  <si>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</si>
  <si>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</si>
  <si>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</si>
  <si>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</si>
  <si>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</si>
  <si>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</si>
  <si>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</si>
  <si>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</si>
  <si>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</si>
  <si>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</si>
  <si>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</si>
  <si>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</si>
  <si>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</si>
  <si>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</si>
  <si>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</si>
  <si>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</si>
  <si>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</si>
  <si>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</si>
  <si>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</si>
  <si>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</si>
  <si>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</si>
  <si>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</si>
  <si>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</si>
  <si>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</si>
  <si>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</si>
  <si>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</si>
  <si>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</si>
  <si>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</si>
  <si>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</si>
  <si>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</si>
  <si>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</si>
  <si>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</si>
  <si>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</si>
  <si>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</si>
  <si>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</si>
  <si>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</si>
  <si>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</si>
  <si>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</si>
  <si>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</si>
  <si>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</si>
  <si>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</si>
  <si>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</si>
  <si>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</si>
  <si>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</si>
  <si>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</si>
  <si>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</si>
  <si>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</si>
  <si>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</si>
  <si>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</si>
  <si>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</si>
  <si>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</si>
  <si>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</si>
  <si>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</si>
  <si>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</si>
  <si>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</si>
  <si>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</si>
  <si>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</si>
  <si>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</si>
  <si>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</si>
  <si>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</si>
  <si>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</si>
  <si>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</si>
  <si>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</si>
  <si>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</si>
  <si>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</si>
  <si>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</si>
  <si>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</si>
  <si>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</si>
  <si>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</si>
  <si>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</si>
  <si>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</si>
  <si>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</si>
  <si>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</si>
  <si>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</si>
  <si>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</si>
  <si>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</si>
  <si>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</si>
  <si>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</si>
  <si>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</si>
  <si>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</si>
  <si>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</si>
  <si>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</si>
  <si>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</si>
  <si>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</si>
  <si>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</si>
  <si>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</si>
  <si>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</si>
  <si>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</si>
  <si>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</si>
  <si>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</si>
  <si>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</si>
  <si>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</si>
  <si>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</si>
  <si>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</si>
  <si>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</si>
  <si>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</si>
  <si>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</si>
  <si>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</si>
  <si>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</si>
  <si>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</si>
  <si>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</si>
  <si>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</si>
  <si>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</si>
  <si>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</si>
  <si>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</si>
  <si>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</si>
  <si>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</si>
  <si>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</si>
  <si>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</si>
  <si>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</si>
  <si>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</si>
  <si>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</si>
  <si>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</si>
  <si>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</si>
  <si>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</si>
  <si>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</si>
  <si>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</si>
  <si>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</si>
  <si>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</si>
  <si>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</si>
  <si>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</si>
  <si>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</si>
  <si>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</si>
  <si>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</si>
  <si>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</si>
  <si>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</si>
  <si>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</si>
  <si>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</si>
  <si>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</si>
  <si>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</si>
  <si>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</si>
  <si>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</si>
  <si>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</si>
  <si>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</si>
  <si>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</si>
  <si>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</si>
  <si>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</si>
  <si>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</si>
  <si>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</si>
  <si>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</si>
  <si>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</si>
  <si>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</si>
  <si>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</si>
  <si>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</si>
  <si>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</si>
  <si>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</si>
  <si>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</si>
  <si>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</si>
  <si>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</si>
  <si>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</si>
  <si>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</si>
  <si>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</si>
  <si>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</si>
  <si>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</si>
  <si>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</si>
  <si>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</si>
  <si>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</si>
  <si>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</si>
  <si>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</si>
  <si>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</si>
  <si>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</si>
  <si>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</si>
  <si>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</si>
  <si>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</si>
  <si>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</si>
  <si>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</si>
  <si>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</si>
  <si>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</si>
  <si>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</si>
  <si>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</si>
  <si>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</si>
  <si>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</si>
  <si>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</si>
  <si>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</si>
  <si>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</si>
  <si>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</si>
  <si>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</si>
  <si>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</si>
  <si>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</si>
  <si>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</si>
  <si>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</si>
  <si>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</si>
  <si>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</si>
  <si>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</si>
  <si>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</si>
  <si>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</si>
  <si>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</si>
  <si>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</si>
  <si>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</si>
  <si>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</si>
  <si>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</si>
  <si>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</si>
  <si>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</si>
  <si>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</si>
  <si>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</si>
  <si>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</si>
  <si>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</si>
  <si>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</si>
  <si>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</si>
  <si>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</si>
  <si>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</si>
  <si>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</si>
  <si>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</si>
  <si>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</si>
  <si>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</si>
  <si>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</si>
  <si>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</si>
  <si>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</si>
  <si>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</si>
  <si>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</si>
  <si>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</si>
  <si>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</si>
  <si>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</si>
  <si>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</si>
  <si>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</si>
  <si>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</si>
  <si>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</si>
  <si>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</si>
  <si>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</si>
  <si>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</si>
  <si>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</si>
  <si>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</si>
  <si>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</si>
  <si>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</si>
  <si>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</si>
  <si>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</si>
  <si>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</si>
  <si>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</si>
  <si>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</si>
  <si>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</si>
  <si>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</si>
  <si>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</si>
  <si>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</si>
  <si>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</si>
  <si>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</si>
  <si>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</si>
  <si>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</si>
  <si>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</si>
  <si>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</si>
  <si>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</si>
  <si>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</si>
  <si>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</si>
  <si>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</si>
  <si>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</si>
  <si>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</si>
  <si>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</si>
  <si>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</si>
  <si>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</si>
  <si>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</si>
  <si>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</si>
  <si>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</si>
  <si>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</si>
  <si>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</si>
  <si>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</si>
  <si>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</si>
  <si>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</si>
  <si>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</si>
  <si>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</si>
  <si>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</si>
  <si>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</si>
  <si>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</si>
  <si>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</si>
  <si>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</si>
  <si>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</si>
  <si>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</si>
  <si>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</si>
  <si>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</si>
  <si>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</si>
  <si>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</si>
  <si>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</si>
  <si>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</si>
  <si>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</si>
  <si>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</si>
  <si>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</si>
  <si>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</si>
  <si>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</si>
  <si>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</si>
  <si>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</si>
  <si>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</si>
  <si>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</si>
  <si>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</si>
  <si>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</si>
  <si>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</si>
  <si>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</si>
  <si>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</si>
  <si>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</si>
  <si>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</si>
  <si>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</si>
  <si>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</si>
  <si>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</si>
  <si>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</si>
  <si>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</si>
  <si>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</si>
  <si>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</si>
  <si>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</si>
  <si>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</si>
  <si>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</si>
  <si>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</si>
  <si>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</si>
  <si>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</si>
  <si>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</si>
  <si>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</si>
  <si>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</si>
  <si>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</si>
  <si>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</si>
  <si>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</si>
  <si>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</si>
  <si>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</si>
  <si>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</si>
  <si>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</si>
  <si>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</si>
  <si>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</si>
  <si>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</si>
  <si>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</si>
  <si>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</si>
  <si>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</si>
  <si>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</si>
  <si>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</si>
  <si>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</si>
  <si>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</si>
  <si>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</si>
  <si>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</si>
  <si>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</si>
  <si>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</si>
  <si>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</si>
  <si>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</si>
  <si>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</si>
  <si>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</si>
  <si>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</si>
  <si>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</si>
  <si>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</si>
  <si>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</si>
  <si>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</si>
  <si>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</si>
  <si>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</si>
  <si>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</si>
  <si>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</si>
  <si>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</si>
  <si>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</si>
  <si>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</si>
  <si>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</si>
  <si>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</si>
  <si>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</si>
  <si>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</si>
  <si>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</si>
  <si>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</si>
  <si>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</si>
  <si>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</si>
  <si>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</si>
  <si>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</si>
  <si>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</si>
  <si>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</si>
  <si>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</si>
  <si>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</si>
  <si>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</si>
  <si>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</si>
  <si>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</si>
  <si>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</si>
  <si>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</si>
  <si>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</si>
  <si>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</si>
  <si>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</si>
  <si>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</si>
  <si>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</si>
  <si>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</si>
  <si>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</si>
  <si>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</si>
  <si>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</si>
  <si>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</si>
  <si>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</si>
  <si>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</si>
  <si>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</si>
  <si>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</si>
  <si>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</si>
  <si>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</si>
  <si>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</si>
  <si>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</si>
  <si>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</si>
  <si>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</si>
  <si>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</si>
  <si>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</si>
  <si>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</si>
  <si>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</si>
  <si>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</si>
  <si>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</si>
  <si>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</si>
  <si>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</si>
  <si>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</si>
  <si>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</si>
  <si>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</si>
  <si>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</si>
  <si>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</si>
  <si>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</si>
  <si>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</si>
  <si>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</si>
  <si>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</si>
  <si>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</si>
  <si>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</si>
  <si>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</si>
  <si>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</si>
  <si>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</si>
  <si>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</si>
  <si>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</si>
  <si>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</si>
  <si>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</si>
  <si>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</si>
  <si>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</si>
  <si>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</si>
  <si>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</si>
  <si>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</si>
  <si>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</si>
  <si>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</si>
  <si>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</si>
  <si>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</si>
  <si>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</si>
  <si>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</si>
  <si>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</si>
  <si>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</si>
  <si>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</si>
  <si>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</si>
  <si>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</si>
  <si>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</si>
  <si>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</si>
  <si>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</si>
  <si>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</si>
  <si>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</si>
  <si>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</si>
  <si>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</si>
  <si>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</si>
  <si>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</si>
  <si>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</si>
  <si>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</si>
  <si>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</si>
  <si>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</si>
  <si>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</si>
  <si>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</si>
  <si>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</si>
  <si>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</si>
  <si>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</si>
  <si>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</si>
  <si>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</si>
  <si>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</si>
  <si>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</si>
  <si>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</si>
  <si>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</si>
  <si>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</si>
  <si>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</si>
  <si>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</si>
  <si>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</si>
  <si>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</si>
  <si>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</si>
  <si>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</si>
  <si>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</si>
  <si>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</si>
  <si>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</si>
  <si>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</si>
  <si>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</si>
  <si>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</si>
  <si>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</si>
  <si>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</si>
  <si>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</si>
  <si>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</si>
  <si>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</si>
  <si>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</si>
  <si>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</si>
  <si>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</si>
  <si>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</si>
  <si>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</si>
  <si>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</si>
  <si>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</si>
  <si>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</si>
  <si>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</si>
  <si>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</si>
  <si>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</si>
  <si>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</si>
  <si>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</si>
  <si>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</si>
  <si>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</si>
  <si>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</si>
  <si>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</si>
  <si>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</si>
  <si>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</si>
  <si>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</si>
  <si>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</si>
  <si>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</si>
  <si>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</si>
  <si>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</si>
  <si>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</si>
  <si>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</si>
  <si>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</si>
  <si>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</si>
  <si>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</si>
  <si>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</si>
  <si>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</si>
  <si>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</si>
  <si>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</si>
  <si>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</si>
  <si>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</si>
  <si>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</si>
  <si>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</si>
  <si>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</si>
  <si>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</si>
  <si>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</si>
  <si>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</si>
  <si>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</si>
  <si>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</si>
  <si>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</si>
  <si>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</si>
  <si>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</si>
  <si>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</si>
  <si>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</si>
  <si>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</si>
  <si>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</si>
  <si>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</si>
  <si>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</si>
  <si>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</si>
  <si>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</si>
  <si>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</si>
  <si>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</si>
  <si>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</si>
  <si>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</si>
  <si>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</si>
  <si>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</si>
  <si>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</si>
  <si>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</si>
  <si>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</si>
  <si>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</si>
  <si>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</si>
  <si>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</si>
  <si>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</si>
  <si>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</si>
  <si>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</si>
  <si>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</si>
  <si>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</si>
  <si>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</si>
  <si>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</si>
  <si>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</si>
  <si>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</si>
  <si>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</si>
  <si>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</si>
  <si>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</si>
  <si>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</si>
  <si>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</si>
  <si>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</si>
  <si>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</si>
  <si>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</si>
  <si>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</si>
  <si>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</si>
  <si>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</si>
  <si>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</si>
  <si>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</si>
  <si>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</si>
  <si>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</si>
  <si>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</si>
  <si>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</si>
  <si>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</si>
  <si>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</si>
  <si>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</si>
  <si>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</si>
  <si>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</si>
  <si>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</si>
  <si>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</si>
  <si>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</si>
  <si>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</si>
  <si>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</si>
  <si>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</si>
  <si>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</si>
  <si>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</si>
  <si>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</si>
  <si>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</si>
  <si>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</si>
  <si>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</si>
  <si>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</si>
  <si>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</si>
  <si>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</si>
  <si>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</si>
  <si>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</si>
  <si>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</si>
  <si>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</si>
  <si>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</si>
  <si>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</si>
  <si>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</si>
  <si>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</si>
  <si>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</si>
  <si>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</si>
  <si>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</si>
  <si>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</si>
  <si>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</si>
  <si>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</si>
  <si>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</si>
  <si>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</si>
  <si>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</si>
  <si>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</si>
  <si>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</si>
  <si>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</si>
  <si>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</si>
  <si>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</si>
  <si>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</si>
  <si>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</si>
  <si>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</si>
  <si>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</si>
  <si>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</si>
  <si>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</si>
  <si>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</si>
  <si>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</si>
  <si>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</si>
  <si>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</si>
  <si>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</si>
  <si>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</si>
  <si>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</si>
  <si>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</si>
  <si>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</si>
  <si>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</si>
  <si>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</si>
  <si>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</si>
  <si>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</si>
  <si>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</si>
  <si>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</si>
  <si>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</si>
  <si>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</si>
  <si>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</si>
  <si>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</si>
  <si>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</si>
  <si>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</si>
  <si>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</si>
  <si>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</si>
  <si>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</si>
  <si>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</si>
  <si>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</si>
  <si>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</si>
  <si>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</si>
  <si>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</si>
  <si>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</si>
  <si>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</si>
  <si>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</si>
  <si>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</si>
  <si>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</si>
  <si>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</si>
  <si>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</si>
  <si>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</si>
  <si>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</si>
  <si>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</si>
  <si>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</si>
  <si>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</si>
  <si>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</si>
  <si>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</si>
  <si>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</si>
  <si>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</si>
  <si>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</si>
  <si>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</si>
  <si>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</si>
  <si>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</si>
  <si>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</si>
  <si>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</si>
  <si>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</si>
  <si>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</si>
  <si>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</si>
  <si>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</si>
  <si>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</si>
  <si>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</si>
  <si>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</si>
  <si>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</si>
  <si>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</si>
  <si>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</si>
  <si>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</si>
  <si>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</si>
  <si>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</si>
  <si>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</si>
  <si>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</si>
  <si>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</si>
  <si>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</si>
  <si>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</si>
  <si>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</si>
  <si>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</si>
  <si>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</si>
  <si>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</si>
  <si>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</si>
  <si>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</si>
  <si>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</si>
  <si>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</si>
  <si>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</si>
  <si>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</si>
  <si>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</si>
  <si>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</si>
  <si>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</si>
  <si>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</si>
  <si>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</si>
  <si>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</si>
  <si>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</si>
  <si>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</si>
  <si>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</si>
  <si>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</si>
  <si>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</si>
  <si>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</si>
  <si>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</si>
  <si>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</si>
  <si>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</si>
  <si>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</si>
  <si>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</si>
  <si>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</si>
  <si>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</si>
  <si>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</si>
  <si>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</si>
  <si>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</si>
  <si>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</si>
  <si>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</si>
  <si>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</si>
  <si>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</si>
  <si>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</si>
  <si>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</si>
  <si>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</si>
  <si>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</si>
  <si>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</si>
  <si>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</si>
  <si>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</si>
  <si>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</si>
  <si>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</si>
  <si>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</si>
  <si>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</si>
  <si>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</si>
  <si>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</si>
  <si>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</si>
  <si>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</si>
  <si>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</si>
  <si>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</si>
  <si>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</si>
  <si>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</si>
  <si>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</si>
  <si>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</si>
  <si>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</si>
  <si>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</si>
  <si>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</si>
  <si>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</si>
  <si>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</si>
  <si>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</si>
  <si>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</si>
  <si>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</si>
  <si>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</si>
  <si>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</si>
  <si>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</si>
  <si>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</si>
  <si>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</si>
  <si>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</si>
  <si>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</si>
  <si>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</si>
  <si>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</si>
  <si>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</si>
  <si>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</si>
  <si>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</si>
  <si>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</si>
  <si>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</si>
  <si>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</si>
  <si>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</si>
  <si>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</si>
  <si>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</si>
  <si>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</si>
  <si>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</si>
  <si>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</si>
  <si>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</si>
  <si>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</si>
  <si>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</si>
  <si>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</si>
  <si>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</si>
  <si>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</si>
  <si>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</si>
  <si>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</si>
  <si>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</si>
  <si>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</si>
  <si>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</si>
  <si>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</si>
  <si>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</si>
  <si>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</si>
  <si>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</si>
  <si>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</si>
  <si>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</si>
  <si>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</si>
  <si>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</si>
  <si>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</si>
  <si>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</si>
  <si>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</si>
  <si>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</si>
  <si>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</si>
  <si>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</si>
  <si>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</si>
  <si>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</si>
  <si>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</si>
  <si>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</si>
  <si>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</si>
  <si>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</si>
  <si>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</si>
  <si>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</si>
  <si>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</si>
  <si>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</si>
  <si>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</si>
  <si>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</si>
  <si>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</si>
  <si>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</si>
  <si>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</si>
  <si>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</si>
  <si>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</si>
  <si>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</si>
  <si>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</si>
  <si>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</si>
  <si>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</si>
  <si>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</si>
  <si>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</si>
  <si>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</si>
  <si>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</si>
  <si>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</si>
  <si>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</si>
  <si>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</si>
  <si>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</si>
  <si>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</si>
  <si>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</si>
  <si>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</si>
  <si>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</si>
  <si>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</si>
  <si>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</si>
  <si>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</si>
  <si>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</si>
  <si>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</si>
  <si>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</si>
  <si>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</si>
  <si>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</si>
  <si>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</si>
  <si>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</si>
  <si>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</si>
  <si>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</si>
  <si>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</si>
  <si>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</si>
  <si>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</si>
  <si>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</si>
  <si>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</si>
  <si>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</si>
  <si>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</si>
  <si>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</si>
  <si>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</si>
  <si>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</si>
  <si>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</si>
  <si>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</si>
  <si>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</si>
  <si>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</si>
  <si>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</si>
  <si>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</si>
  <si>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</si>
  <si>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</si>
  <si>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</si>
  <si>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</si>
  <si>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</si>
  <si>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</si>
  <si>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</si>
  <si>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</si>
  <si>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</si>
  <si>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</si>
  <si>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</si>
  <si>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</si>
  <si>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</si>
  <si>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</si>
  <si>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</si>
  <si>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</si>
  <si>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</si>
  <si>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</si>
  <si>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</si>
  <si>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</si>
  <si>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</si>
  <si>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</si>
  <si>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</si>
  <si>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</si>
  <si>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</si>
  <si>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</si>
  <si>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</si>
  <si>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</si>
  <si>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</si>
  <si>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</si>
  <si>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</si>
  <si>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</si>
  <si>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</si>
  <si>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</si>
  <si>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</si>
  <si>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</si>
  <si>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</si>
  <si>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</si>
  <si>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</si>
  <si>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</si>
  <si>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</si>
  <si>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</si>
  <si>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</si>
  <si>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</si>
  <si>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</si>
  <si>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</si>
  <si>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</si>
  <si>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</si>
  <si>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</si>
  <si>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</si>
  <si>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</si>
  <si>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</si>
  <si>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</si>
  <si>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</si>
  <si>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</si>
  <si>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</si>
  <si>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</si>
  <si>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</si>
  <si>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</si>
  <si>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</si>
  <si>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</si>
  <si>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</si>
  <si>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</si>
  <si>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</si>
  <si>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</si>
  <si>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</si>
  <si>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</si>
  <si>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</si>
  <si>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</si>
  <si>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</si>
  <si>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</si>
  <si>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</si>
  <si>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</si>
  <si>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</si>
  <si>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</si>
  <si>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</si>
  <si>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</si>
  <si>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</si>
  <si>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</si>
  <si>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</si>
  <si>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</si>
  <si>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</si>
  <si>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</si>
  <si>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</si>
  <si>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</si>
  <si>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</si>
  <si>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</si>
  <si>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</si>
  <si>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</si>
  <si>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</si>
  <si>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</si>
  <si>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</si>
  <si>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</si>
  <si>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</si>
  <si>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</si>
  <si>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</si>
  <si>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</si>
  <si>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</si>
  <si>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</si>
  <si>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</si>
  <si>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</si>
  <si>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</si>
  <si>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</si>
  <si>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</si>
  <si>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</si>
  <si>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</si>
  <si>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</si>
  <si>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</si>
  <si>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</si>
  <si>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</si>
  <si>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</si>
  <si>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</si>
  <si>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</si>
  <si>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</si>
  <si>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</si>
  <si>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</si>
  <si>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</si>
  <si>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</si>
  <si>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</si>
  <si>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</si>
  <si>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</si>
  <si>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</si>
  <si>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</si>
  <si>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</si>
  <si>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</si>
  <si>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</si>
  <si>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</si>
  <si>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</si>
  <si>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</si>
  <si>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</si>
  <si>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</si>
  <si>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</si>
  <si>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</si>
  <si>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</si>
  <si>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</si>
  <si>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</si>
  <si>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</si>
  <si>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</si>
  <si>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</si>
  <si>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</si>
  <si>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</si>
  <si>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</si>
  <si>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</si>
  <si>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</si>
  <si>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</si>
  <si>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</si>
  <si>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</si>
  <si>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</si>
  <si>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</si>
  <si>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</si>
  <si>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</si>
  <si>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</si>
  <si>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</si>
  <si>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</si>
  <si>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</si>
  <si>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</si>
  <si>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</si>
  <si>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</si>
  <si>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</si>
  <si>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</si>
  <si>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</si>
  <si>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</si>
  <si>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</si>
  <si>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</si>
  <si>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</si>
  <si>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</si>
  <si>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</si>
  <si>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</si>
  <si>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</si>
  <si>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</si>
  <si>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</si>
  <si>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</si>
  <si>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</si>
  <si>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</si>
  <si>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</si>
  <si>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</si>
  <si>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</si>
  <si>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</si>
  <si>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</si>
  <si>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</si>
  <si>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</si>
  <si>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</si>
  <si>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</si>
  <si>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</si>
  <si>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</si>
  <si>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</si>
  <si>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</si>
  <si>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</si>
  <si>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</si>
  <si>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</si>
  <si>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</si>
  <si>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</si>
  <si>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</si>
  <si>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</si>
  <si>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</si>
  <si>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</si>
  <si>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</si>
  <si>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</si>
  <si>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</si>
  <si>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</si>
  <si>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</si>
  <si>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</si>
  <si>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</si>
  <si>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</si>
  <si>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</si>
  <si>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</si>
  <si>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</si>
  <si>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</si>
  <si>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</si>
  <si>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</si>
  <si>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</si>
  <si>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</si>
  <si>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</si>
  <si>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</si>
  <si>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</si>
  <si>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</si>
  <si>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</si>
  <si>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</si>
  <si>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</si>
  <si>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</si>
  <si>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</si>
  <si>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</si>
  <si>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</si>
  <si>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</si>
  <si>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</si>
  <si>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</si>
  <si>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</si>
  <si>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</si>
  <si>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</si>
  <si>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</si>
  <si>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</si>
  <si>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</si>
  <si>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</si>
  <si>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</si>
  <si>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</si>
  <si>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</si>
  <si>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</si>
  <si>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</si>
  <si>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</si>
  <si>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</si>
  <si>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</si>
  <si>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</si>
  <si>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</si>
  <si>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</si>
  <si>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</si>
  <si>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</si>
  <si>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</si>
  <si>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</si>
  <si>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</si>
  <si>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</si>
  <si>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</si>
  <si>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</si>
  <si>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</si>
  <si>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</si>
  <si>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</si>
  <si>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</si>
  <si>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</si>
  <si>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</si>
  <si>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</si>
  <si>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</si>
  <si>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</si>
  <si>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</si>
  <si>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</si>
  <si>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</si>
  <si>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</si>
  <si>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</si>
  <si>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</si>
  <si>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</si>
  <si>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</si>
  <si>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</si>
  <si>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</si>
  <si>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</si>
  <si>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</si>
  <si>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</si>
  <si>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</si>
  <si>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</si>
  <si>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</si>
  <si>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</si>
  <si>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</si>
  <si>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</si>
  <si>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</si>
  <si>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</si>
  <si>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</si>
  <si>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</si>
  <si>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</si>
  <si>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</si>
  <si>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</si>
  <si>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</si>
  <si>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</si>
  <si>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</si>
  <si>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</si>
  <si>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</si>
  <si>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</si>
  <si>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</si>
  <si>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</si>
  <si>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</si>
  <si>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</si>
  <si>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</si>
  <si>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</si>
  <si>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</si>
  <si>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</si>
  <si>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</si>
  <si>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</si>
  <si>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</si>
  <si>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</si>
  <si>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</si>
  <si>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</si>
  <si>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</si>
  <si>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</si>
  <si>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</si>
  <si>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</si>
  <si>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</si>
  <si>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</si>
  <si>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</si>
  <si>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</si>
  <si>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</si>
  <si>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</si>
  <si>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</si>
  <si>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</si>
  <si>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</si>
  <si>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</si>
  <si>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</si>
  <si>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</si>
  <si>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</si>
  <si>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</si>
  <si>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</si>
  <si>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</si>
  <si>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</si>
  <si>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</si>
  <si>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</si>
  <si>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</si>
  <si>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</si>
  <si>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</si>
  <si>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</si>
  <si>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</si>
  <si>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</si>
  <si>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</si>
  <si>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</si>
  <si>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</si>
  <si>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</si>
  <si>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</si>
  <si>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</si>
  <si>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</si>
  <si>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</si>
  <si>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</si>
  <si>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</si>
  <si>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</si>
  <si>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</si>
  <si>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</si>
  <si>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</si>
  <si>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</si>
  <si>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</si>
  <si>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</si>
  <si>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</si>
  <si>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</si>
  <si>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</si>
  <si>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</si>
  <si>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</si>
  <si>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</si>
  <si>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</si>
  <si>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</si>
  <si>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</si>
  <si>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</si>
  <si>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</si>
  <si>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</si>
  <si>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</si>
  <si>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</si>
  <si>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</si>
  <si>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</si>
  <si>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</si>
  <si>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</si>
  <si>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</si>
  <si>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</si>
  <si>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</si>
  <si>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</si>
  <si>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</si>
  <si>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</si>
  <si>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</si>
  <si>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</si>
  <si>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</si>
  <si>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</si>
  <si>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</si>
  <si>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</si>
  <si>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</si>
  <si>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</si>
  <si>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</si>
  <si>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</si>
  <si>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</si>
  <si>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</si>
  <si>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</si>
  <si>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</si>
  <si>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</si>
  <si>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</si>
  <si>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</si>
  <si>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</si>
  <si>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</si>
  <si>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</si>
  <si>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</si>
  <si>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</si>
  <si>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</si>
  <si>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</si>
  <si>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</si>
  <si>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</si>
  <si>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</si>
  <si>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</si>
  <si>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</si>
  <si>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</si>
  <si>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</si>
  <si>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</si>
  <si>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</si>
  <si>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</si>
  <si>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</si>
  <si>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</si>
  <si>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</si>
  <si>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</si>
  <si>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</si>
  <si>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</si>
  <si>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</si>
  <si>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</si>
  <si>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</si>
  <si>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</si>
  <si>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</si>
  <si>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</si>
  <si>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</si>
  <si>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</si>
  <si>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</si>
  <si>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</si>
  <si>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</si>
  <si>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</si>
  <si>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</si>
  <si>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</si>
  <si>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</si>
  <si>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</si>
  <si>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</si>
  <si>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</si>
  <si>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</si>
  <si>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</si>
  <si>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</si>
  <si>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</si>
  <si>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</si>
  <si>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</si>
  <si>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</si>
  <si>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</si>
  <si>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</si>
  <si>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</si>
  <si>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</si>
  <si>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</si>
  <si>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</si>
  <si>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</si>
  <si>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</si>
  <si>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</si>
  <si>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</si>
  <si>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</si>
  <si>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</si>
  <si>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</si>
  <si>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</si>
  <si>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</si>
  <si>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</si>
  <si>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</si>
  <si>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</si>
  <si>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</si>
  <si>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</si>
  <si>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</si>
  <si>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</si>
  <si>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</si>
  <si>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</si>
  <si>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</si>
  <si>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</si>
  <si>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</si>
  <si>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</si>
  <si>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</si>
  <si>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</si>
  <si>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</si>
  <si>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</si>
  <si>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</si>
  <si>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</si>
  <si>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</si>
  <si>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</si>
  <si>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</si>
  <si>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</si>
  <si>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</si>
  <si>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</si>
  <si>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</si>
  <si>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</si>
  <si>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</si>
  <si>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</si>
  <si>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</si>
  <si>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</si>
  <si>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</si>
  <si>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</si>
  <si>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</si>
  <si>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</si>
  <si>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</si>
  <si>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</si>
  <si>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</si>
  <si>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</si>
  <si>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</si>
  <si>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</si>
  <si>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</si>
  <si>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</si>
  <si>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</si>
  <si>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</si>
  <si>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</si>
  <si>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</si>
  <si>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</si>
  <si>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</si>
  <si>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</si>
  <si>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</si>
  <si>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</si>
  <si>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</si>
  <si>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</si>
  <si>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</si>
  <si>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</si>
  <si>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</si>
  <si>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</si>
  <si>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</si>
  <si>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</si>
  <si>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</si>
  <si>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</si>
  <si>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</si>
  <si>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</si>
  <si>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</si>
  <si>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</si>
  <si>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</si>
  <si>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</si>
  <si>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</si>
  <si>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</si>
  <si>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</si>
  <si>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</si>
  <si>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</si>
  <si>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</si>
  <si>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</si>
  <si>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</si>
  <si>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</si>
  <si>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</si>
  <si>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</si>
  <si>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</si>
  <si>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</si>
  <si>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</si>
  <si>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</si>
  <si>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</si>
  <si>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</si>
  <si>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</si>
  <si>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</si>
  <si>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</si>
  <si>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</si>
  <si>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</si>
  <si>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</si>
  <si>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</si>
  <si>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</si>
  <si>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</si>
  <si>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</si>
  <si>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</si>
  <si>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</si>
  <si>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</si>
  <si>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</si>
  <si>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</si>
  <si>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</si>
  <si>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</si>
  <si>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</si>
  <si>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</si>
  <si>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</si>
  <si>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</si>
  <si>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</si>
  <si>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</si>
  <si>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</si>
  <si>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</si>
  <si>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</si>
  <si>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</si>
  <si>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</si>
  <si>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</si>
  <si>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</si>
  <si>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</si>
  <si>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</si>
  <si>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</si>
  <si>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</si>
  <si>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</si>
  <si>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</si>
  <si>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</si>
  <si>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</si>
  <si>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</si>
  <si>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</si>
  <si>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</si>
  <si>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</si>
  <si>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</si>
  <si>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</si>
  <si>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</si>
  <si>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</si>
  <si>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</si>
  <si>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</si>
  <si>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</si>
  <si>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</si>
  <si>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</si>
  <si>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</si>
  <si>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</si>
  <si>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</si>
  <si>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</si>
  <si>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</si>
  <si>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</si>
  <si>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</si>
  <si>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</si>
  <si>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</si>
  <si>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</si>
  <si>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</si>
  <si>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</si>
  <si>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</si>
  <si>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</si>
  <si>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</si>
  <si>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</si>
  <si>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</si>
  <si>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</si>
  <si>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</si>
  <si>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</si>
  <si>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</si>
  <si>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</si>
  <si>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</si>
  <si>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</si>
  <si>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</si>
  <si>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</si>
  <si>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</si>
  <si>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</si>
  <si>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</si>
  <si>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</si>
  <si>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</si>
  <si>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</si>
  <si>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</si>
  <si>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</si>
  <si>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</si>
  <si>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</si>
  <si>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</si>
  <si>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</si>
  <si>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</si>
  <si>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</si>
  <si>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</si>
  <si>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</si>
  <si>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</si>
  <si>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</si>
  <si>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</si>
  <si>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</si>
  <si>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</si>
  <si>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</si>
  <si>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</si>
  <si>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</si>
  <si>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</si>
  <si>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</si>
  <si>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</si>
  <si>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</si>
  <si>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</si>
  <si>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</si>
  <si>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</si>
  <si>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</si>
  <si>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</si>
  <si>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</si>
  <si>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</si>
  <si>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</si>
  <si>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</si>
  <si>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</si>
  <si>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</si>
  <si>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</si>
  <si>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</si>
  <si>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</si>
  <si>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</si>
  <si>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</si>
  <si>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</si>
  <si>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</si>
  <si>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</si>
  <si>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</si>
  <si>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</si>
  <si>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</si>
  <si>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</si>
  <si>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</si>
  <si>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</si>
  <si>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</si>
  <si>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</si>
  <si>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</si>
  <si>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</si>
  <si>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</si>
  <si>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</si>
  <si>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</si>
  <si>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</si>
  <si>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</si>
  <si>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</si>
  <si>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</si>
  <si>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</si>
  <si>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</si>
  <si>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</si>
  <si>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</si>
  <si>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</si>
  <si>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</si>
  <si>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</si>
  <si>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</si>
  <si>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</si>
  <si>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</si>
  <si>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</si>
  <si>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</si>
  <si>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</si>
  <si>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</si>
  <si>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</si>
  <si>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</si>
  <si>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</si>
  <si>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</si>
  <si>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</si>
  <si>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</si>
  <si>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</si>
  <si>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</si>
  <si>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</si>
  <si>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</si>
  <si>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</si>
  <si>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</si>
  <si>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</si>
  <si>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</si>
  <si>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</si>
  <si>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</si>
  <si>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</si>
  <si>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NERT EN AVAL DE RIVERENERT</t>
  </si>
  <si>
    <t>LE NERT</t>
  </si>
  <si>
    <t>05180295</t>
  </si>
  <si>
    <t>18310006400033</t>
  </si>
  <si>
    <t>Agence de l'Eau Adour-Garonne</t>
  </si>
  <si>
    <t>34255833500077</t>
  </si>
  <si>
    <t>AQUASCOP BIOLOGIE site de Monptellier</t>
  </si>
  <si>
    <t>IBMR-20-M176</t>
  </si>
  <si>
    <t>VINCENT BOUCHAREYCHAS, AXEL BERGEON</t>
  </si>
  <si>
    <t>IBMR standard</t>
  </si>
  <si>
    <t>DROITE</t>
  </si>
  <si>
    <t>ETIAGE NORMAL</t>
  </si>
  <si>
    <t>ENSOLEILLE</t>
  </si>
  <si>
    <t>NULLE</t>
  </si>
  <si>
    <t>OUI</t>
  </si>
  <si>
    <t>peu abondant</t>
  </si>
  <si>
    <t>Cf.</t>
  </si>
  <si>
    <t>Libre accès des vaches au CE, déjections dans le CE. Présence de balsamine de l'Himalaya.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</si>
</sst>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6">
      <selection activeCell="G79" sqref="G7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552430</v>
      </c>
      <c r="G10" s="113"/>
      <c r="H10" s="114"/>
    </row>
    <row r="11" spans="1:8" ht="15">
      <c r="A11" s="10" t="s">
        <v>2277</v>
      </c>
      <c r="B11" s="47">
        <v>44089</v>
      </c>
      <c r="D11" s="10" t="s">
        <v>2280</v>
      </c>
      <c r="E11" s="52">
        <v>6208093</v>
      </c>
      <c r="G11" s="113"/>
      <c r="H11" s="114"/>
    </row>
    <row r="12" spans="1:8" ht="15">
      <c r="A12" s="10" t="s">
        <v>2283</v>
      </c>
      <c r="B12" s="52" t="s">
        <v>5294</v>
      </c>
      <c r="D12" s="10" t="s">
        <v>2281</v>
      </c>
      <c r="E12" s="52">
        <v>552339</v>
      </c>
      <c r="G12" s="115"/>
      <c r="H12" s="116"/>
    </row>
    <row r="13" spans="1:5" ht="17.25" customHeight="1" thickBot="1">
      <c r="A13" s="2"/>
      <c r="B13" s="55"/>
      <c r="D13" s="10" t="s">
        <v>2282</v>
      </c>
      <c r="E13" s="52">
        <v>6208107</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552430</v>
      </c>
    </row>
    <row r="18" spans="1:3" ht="15">
      <c r="A18" s="123"/>
      <c r="B18" s="49" t="s">
        <v>2267</v>
      </c>
      <c r="C18" s="61">
        <f>E11</f>
        <v>6208093</v>
      </c>
    </row>
    <row r="19" spans="1:2" ht="15">
      <c r="A19" s="3" t="s">
        <v>2063</v>
      </c>
      <c r="B19" s="29">
        <v>439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94</v>
      </c>
      <c r="D35" s="28" t="s">
        <v>2284</v>
      </c>
      <c r="E35" s="32">
        <v>6</v>
      </c>
    </row>
    <row r="36" spans="1:5" s="7" customFormat="1" ht="15" customHeight="1">
      <c r="A36" s="5" t="s">
        <v>2113</v>
      </c>
      <c r="B36" s="30">
        <v>100</v>
      </c>
      <c r="C36" s="6"/>
      <c r="D36" s="8" t="s">
        <v>2112</v>
      </c>
      <c r="E36" s="30">
        <v>7</v>
      </c>
    </row>
    <row r="37" spans="1:5" s="7" customFormat="1" ht="15" customHeight="1">
      <c r="A37" s="5" t="s">
        <v>2111</v>
      </c>
      <c r="B37" s="30">
        <v>3.1</v>
      </c>
      <c r="C37" s="6"/>
      <c r="D37" s="8" t="s">
        <v>2110</v>
      </c>
      <c r="E37" s="30">
        <v>2.9</v>
      </c>
    </row>
    <row r="38" spans="1:5" s="7" customFormat="1" ht="15" customHeight="1">
      <c r="A38" s="5" t="s">
        <v>2115</v>
      </c>
      <c r="B38" s="30">
        <v>8</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v>2</v>
      </c>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row>
    <row r="58" spans="1:5" s="15" customFormat="1" ht="15">
      <c r="A58" s="3" t="s">
        <v>2094</v>
      </c>
      <c r="B58" s="9">
        <v>5</v>
      </c>
      <c r="C58" s="6"/>
      <c r="D58" s="10" t="s">
        <v>2094</v>
      </c>
      <c r="E58" s="9">
        <v>5</v>
      </c>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2</v>
      </c>
      <c r="C67" s="6"/>
      <c r="D67" s="10" t="s">
        <v>2087</v>
      </c>
      <c r="E67" s="9">
        <v>2</v>
      </c>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5</v>
      </c>
      <c r="C74" s="6"/>
      <c r="D74" s="10" t="s">
        <v>2082</v>
      </c>
      <c r="E74" s="9">
        <v>2</v>
      </c>
    </row>
    <row r="75" spans="1:5" s="15" customFormat="1" ht="15">
      <c r="A75" s="3" t="s">
        <v>2081</v>
      </c>
      <c r="B75" s="9">
        <v>3</v>
      </c>
      <c r="C75" s="6"/>
      <c r="D75" s="10" t="s">
        <v>2081</v>
      </c>
      <c r="E75" s="9">
        <v>5</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1</v>
      </c>
      <c r="C85" s="6"/>
      <c r="D85" s="10" t="s">
        <v>2073</v>
      </c>
      <c r="E85" s="9">
        <v>2</v>
      </c>
    </row>
    <row r="86" spans="1:5" s="15" customFormat="1" ht="15">
      <c r="A86" s="3" t="s">
        <v>2072</v>
      </c>
      <c r="B86" s="9">
        <v>1</v>
      </c>
      <c r="C86" s="6"/>
      <c r="D86" s="10" t="s">
        <v>2072</v>
      </c>
      <c r="E86" s="9"/>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5304</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832</v>
      </c>
      <c r="B97" s="20" t="str">
        <f>IF(A97="NEWCOD",IF(ISBLANK(G97),"renseigner le champ 'Nouveau taxon'",G97),VLOOKUP(A97,'Ref Taxo'!A:B,2,FALSE))</f>
        <v>Heribaudiella</v>
      </c>
      <c r="C97" s="21">
        <f>IF(A97="NEWCOD",IF(ISBLANK(H97),"NoCod",H97),VLOOKUP(A97,'Ref Taxo'!A:D,4,FALSE))</f>
        <v>6196</v>
      </c>
      <c r="D97" s="34">
        <v>1.05</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0.02</v>
      </c>
      <c r="E98" s="35"/>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0.02</v>
      </c>
      <c r="E100" s="35">
        <v>0.01</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0.15</v>
      </c>
      <c r="E102" s="35">
        <v>0.01</v>
      </c>
      <c r="F102" s="35" t="s">
        <v>2290</v>
      </c>
      <c r="G102" s="79"/>
      <c r="H102" s="80"/>
    </row>
    <row r="103" spans="1:8" ht="15">
      <c r="A103" s="33" t="s">
        <v>1426</v>
      </c>
      <c r="B103" s="20" t="str">
        <f>IF(A103="NEWCOD",IF(ISBLANK(G103),"renseigner le champ 'Nouveau taxon'",G103),VLOOKUP(A103,'Ref Taxo'!A:B,2,FALSE))</f>
        <v>Plectonema</v>
      </c>
      <c r="C103" s="21">
        <f>IF(A103="NEWCOD",IF(ISBLANK(H103),"NoCod",H103),VLOOKUP(A103,'Ref Taxo'!A:D,4,FALSE))</f>
        <v>1113</v>
      </c>
      <c r="D103" s="34">
        <v>0.01</v>
      </c>
      <c r="E103" s="35"/>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35"/>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4.9</v>
      </c>
      <c r="E105" s="35">
        <v>5</v>
      </c>
      <c r="F105" s="35" t="s">
        <v>2290</v>
      </c>
      <c r="G105" s="79"/>
      <c r="H105" s="80"/>
    </row>
    <row r="106" spans="1:8" ht="15">
      <c r="A106" s="33" t="s">
        <v>995</v>
      </c>
      <c r="B106" s="20" t="str">
        <f>IF(A106="NEWCOD",IF(ISBLANK(G106),"renseigner le champ 'Nouveau taxon'",G106),VLOOKUP(A106,'Ref Taxo'!A:B,2,FALSE))</f>
        <v>Jungermannia exsertifolia</v>
      </c>
      <c r="C106" s="21">
        <f>IF(A106="NEWCOD",IF(ISBLANK(H106),"NoCod",H106),VLOOKUP(A106,'Ref Taxo'!A:D,4,FALSE))</f>
        <v>19821</v>
      </c>
      <c r="D106" s="34">
        <v>0.1</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0.2</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0.05</v>
      </c>
      <c r="E109" s="35"/>
      <c r="F109" s="35" t="s">
        <v>2290</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v>0.1</v>
      </c>
      <c r="E110" s="35">
        <v>0.01</v>
      </c>
      <c r="F110" s="35" t="s">
        <v>2290</v>
      </c>
      <c r="G110" s="79"/>
      <c r="H110" s="80"/>
    </row>
    <row r="111" spans="1:8" ht="15">
      <c r="A111" s="33" t="s">
        <v>758</v>
      </c>
      <c r="B111" s="20" t="str">
        <f>IF(A111="NEWCOD",IF(ISBLANK(G111),"renseigner le champ 'Nouveau taxon'",G111),VLOOKUP(A111,'Ref Taxo'!A:B,2,FALSE))</f>
        <v>Fissidens rivularis</v>
      </c>
      <c r="C111" s="21">
        <f>IF(A111="NEWCOD",IF(ISBLANK(H111),"NoCod",H111),VLOOKUP(A111,'Ref Taxo'!A:D,4,FALSE))</f>
        <v>19669</v>
      </c>
      <c r="D111" s="34">
        <v>0.1</v>
      </c>
      <c r="E111" s="35">
        <v>0.01</v>
      </c>
      <c r="F111" s="35" t="s">
        <v>2290</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0.01</v>
      </c>
      <c r="E112" s="35">
        <v>0.01</v>
      </c>
      <c r="F112" s="35" t="s">
        <v>2290</v>
      </c>
      <c r="G112" s="79"/>
      <c r="H112" s="80"/>
    </row>
    <row r="113" spans="1:8" ht="15">
      <c r="A113" s="33" t="s">
        <v>775</v>
      </c>
      <c r="B113" s="20" t="str">
        <f>IF(A113="NEWCOD",IF(ISBLANK(G113),"renseigner le champ 'Nouveau taxon'",G113),VLOOKUP(A113,'Ref Taxo'!A:B,2,FALSE))</f>
        <v>Fontinalis squamosa</v>
      </c>
      <c r="C113" s="21">
        <f>IF(A113="NEWCOD",IF(ISBLANK(H113),"NoCod",H113),VLOOKUP(A113,'Ref Taxo'!A:D,4,FALSE))</f>
        <v>1312</v>
      </c>
      <c r="D113" s="34">
        <v>0.01</v>
      </c>
      <c r="E113" s="35"/>
      <c r="F113" s="35" t="s">
        <v>2290</v>
      </c>
      <c r="G113" s="79"/>
      <c r="H113" s="80"/>
    </row>
    <row r="114" spans="1:8" ht="15">
      <c r="A114" s="33" t="s">
        <v>882</v>
      </c>
      <c r="B114" s="20" t="str">
        <f>IF(A114="NEWCOD",IF(ISBLANK(G114),"renseigner le champ 'Nouveau taxon'",G114),VLOOKUP(A114,'Ref Taxo'!A:B,2,FALSE))</f>
        <v>Hygrohypnum eugyrium</v>
      </c>
      <c r="C114" s="21">
        <f>IF(A114="NEWCOD",IF(ISBLANK(H114),"NoCod",H114),VLOOKUP(A114,'Ref Taxo'!A:D,4,FALSE))</f>
        <v>19787</v>
      </c>
      <c r="D114" s="34">
        <v>0.04</v>
      </c>
      <c r="E114" s="35"/>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1.15</v>
      </c>
      <c r="E115" s="35"/>
      <c r="F115" s="35" t="s">
        <v>2290</v>
      </c>
      <c r="G115" s="79"/>
      <c r="H115" s="80"/>
    </row>
    <row r="116" spans="1:8" ht="15">
      <c r="A116" s="33" t="s">
        <v>1928</v>
      </c>
      <c r="B116" s="20" t="str">
        <f>IF(A116="NEWCOD",IF(ISBLANK(G116),"renseigner le champ 'Nouveau taxon'",G116),VLOOKUP(A116,'Ref Taxo'!A:B,2,FALSE))</f>
        <v>Thamnobryum alopecurum</v>
      </c>
      <c r="C116" s="21">
        <f>IF(A116="NEWCOD",IF(ISBLANK(H116),"NoCod",H116),VLOOKUP(A116,'Ref Taxo'!A:D,4,FALSE))</f>
        <v>1344</v>
      </c>
      <c r="D116" s="34">
        <v>0.01</v>
      </c>
      <c r="E116" s="35"/>
      <c r="F116" s="35" t="s">
        <v>2290</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0.01</v>
      </c>
      <c r="E117" s="35"/>
      <c r="F117" s="35" t="s">
        <v>5303</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v>0.01</v>
      </c>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2021-03-12T13:07:39Z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