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80550" sheetId="2" r:id="rId2"/>
    <sheet name="Mises à jour" sheetId="3" r:id="rId3"/>
  </sheets>
  <definedNames/>
  <calcPr calcId="162913"/>
</workbook>
</file>

<file path=xl/sharedStrings.xml><?xml version="1.0" encoding="utf-8"?>
<sst xmlns="http://schemas.openxmlformats.org/spreadsheetml/2006/main" count="6494" uniqueCount="5305">
  <si>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</si>
  <si>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</si>
  <si>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</si>
  <si>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</si>
  <si>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</si>
  <si>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</si>
  <si>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</si>
  <si>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</si>
  <si>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</si>
  <si>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</si>
  <si>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</si>
  <si>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</si>
  <si>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</si>
  <si>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</si>
  <si>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</si>
  <si>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</si>
  <si>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</si>
  <si>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</si>
  <si>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</si>
  <si>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</si>
  <si>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</si>
  <si>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</si>
  <si>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</si>
  <si>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</si>
  <si>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</si>
  <si>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</si>
  <si>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</si>
  <si>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</si>
  <si>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</si>
  <si>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</si>
  <si>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</si>
  <si>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</si>
  <si>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</si>
  <si>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</si>
  <si>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</si>
  <si>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</si>
  <si>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</si>
  <si>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</si>
  <si>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</si>
  <si>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</si>
  <si>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</si>
  <si>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</si>
  <si>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</si>
  <si>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</si>
  <si>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</si>
  <si>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</si>
  <si>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</si>
  <si>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</si>
  <si>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</si>
  <si>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</si>
  <si>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</si>
  <si>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</si>
  <si>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</si>
  <si>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</si>
  <si>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</si>
  <si>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</si>
  <si>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</si>
  <si>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</si>
  <si>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</si>
  <si>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</si>
  <si>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</si>
  <si>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</si>
  <si>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</si>
  <si>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</si>
  <si>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</si>
  <si>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</si>
  <si>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</si>
  <si>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</si>
  <si>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</si>
  <si>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</si>
  <si>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</si>
  <si>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</si>
  <si>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</si>
  <si>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</si>
  <si>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</si>
  <si>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</si>
  <si>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</si>
  <si>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</si>
  <si>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</si>
  <si>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</si>
  <si>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</si>
  <si>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</si>
  <si>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</si>
  <si>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</si>
  <si>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</si>
  <si>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</si>
  <si>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</si>
  <si>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</si>
  <si>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</si>
  <si>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</si>
  <si>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</si>
  <si>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</si>
  <si>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</si>
  <si>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</si>
  <si>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</si>
  <si>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</si>
  <si>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</si>
  <si>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</si>
  <si>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</si>
  <si>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</si>
  <si>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</si>
  <si>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</si>
  <si>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</si>
  <si>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</si>
  <si>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</si>
  <si>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</si>
  <si>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</si>
  <si>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</si>
  <si>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</si>
  <si>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</si>
  <si>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</si>
  <si>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</si>
  <si>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</si>
  <si>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</si>
  <si>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</si>
  <si>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</si>
  <si>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</si>
  <si>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</si>
  <si>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</si>
  <si>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</si>
  <si>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</si>
  <si>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</si>
  <si>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</si>
  <si>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</si>
  <si>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</si>
  <si>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</si>
  <si>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</si>
  <si>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</si>
  <si>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</si>
  <si>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</si>
  <si>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</si>
  <si>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</si>
  <si>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</si>
  <si>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</si>
  <si>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</si>
  <si>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</si>
  <si>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</si>
  <si>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</si>
  <si>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</si>
  <si>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</si>
  <si>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</si>
  <si>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</si>
  <si>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</si>
  <si>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</si>
  <si>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</si>
  <si>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</si>
  <si>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</si>
  <si>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</si>
  <si>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</si>
  <si>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</si>
  <si>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</si>
  <si>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</si>
  <si>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</si>
  <si>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</si>
  <si>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</si>
  <si>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</si>
  <si>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</si>
  <si>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</si>
  <si>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</si>
  <si>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</si>
  <si>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</si>
  <si>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</si>
  <si>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</si>
  <si>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</si>
  <si>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</si>
  <si>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</si>
  <si>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</si>
  <si>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</si>
  <si>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</si>
  <si>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</si>
  <si>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</si>
  <si>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</si>
  <si>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</si>
  <si>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</si>
  <si>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</si>
  <si>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</si>
  <si>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</si>
  <si>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</si>
  <si>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</si>
  <si>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</si>
  <si>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</si>
  <si>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</si>
  <si>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</si>
  <si>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</si>
  <si>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</si>
  <si>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</si>
  <si>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</si>
  <si>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</si>
  <si>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</si>
  <si>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</si>
  <si>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</si>
  <si>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</si>
  <si>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</si>
  <si>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</si>
  <si>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</si>
  <si>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</si>
  <si>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</si>
  <si>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</si>
  <si>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</si>
  <si>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</si>
  <si>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</si>
  <si>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</si>
  <si>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</si>
  <si>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</si>
  <si>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</si>
  <si>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</si>
  <si>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</si>
  <si>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</si>
  <si>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</si>
  <si>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</si>
  <si>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</si>
  <si>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</si>
  <si>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</si>
  <si>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</si>
  <si>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</si>
  <si>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</si>
  <si>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</si>
  <si>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</si>
  <si>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</si>
  <si>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</si>
  <si>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</si>
  <si>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</si>
  <si>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</si>
  <si>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</si>
  <si>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</si>
  <si>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</si>
  <si>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</si>
  <si>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</si>
  <si>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</si>
  <si>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</si>
  <si>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</si>
  <si>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</si>
  <si>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</si>
  <si>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</si>
  <si>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</si>
  <si>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</si>
  <si>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</si>
  <si>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</si>
  <si>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</si>
  <si>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</si>
  <si>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</si>
  <si>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</si>
  <si>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</si>
  <si>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</si>
  <si>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</si>
  <si>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</si>
  <si>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</si>
  <si>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</si>
  <si>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</si>
  <si>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</si>
  <si>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</si>
  <si>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</si>
  <si>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</si>
  <si>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</si>
  <si>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</si>
  <si>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</si>
  <si>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</si>
  <si>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</si>
  <si>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</si>
  <si>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</si>
  <si>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</si>
  <si>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</si>
  <si>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</si>
  <si>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</si>
  <si>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</si>
  <si>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</si>
  <si>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</si>
  <si>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</si>
  <si>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</si>
  <si>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</si>
  <si>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</si>
  <si>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</si>
  <si>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</si>
  <si>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</si>
  <si>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</si>
  <si>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</si>
  <si>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</si>
  <si>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</si>
  <si>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</si>
  <si>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</si>
  <si>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</si>
  <si>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</si>
  <si>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</si>
  <si>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</si>
  <si>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</si>
  <si>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</si>
  <si>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</si>
  <si>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</si>
  <si>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</si>
  <si>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</si>
  <si>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</si>
  <si>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</si>
  <si>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</si>
  <si>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</si>
  <si>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</si>
  <si>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</si>
  <si>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</si>
  <si>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</si>
  <si>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</si>
  <si>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</si>
  <si>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</si>
  <si>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</si>
  <si>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</si>
  <si>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</si>
  <si>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</si>
  <si>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</si>
  <si>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</si>
  <si>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</si>
  <si>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</si>
  <si>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</si>
  <si>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</si>
  <si>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</si>
  <si>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</si>
  <si>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</si>
  <si>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</si>
  <si>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</si>
  <si>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</si>
  <si>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</si>
  <si>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</si>
  <si>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</si>
  <si>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</si>
  <si>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</si>
  <si>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</si>
  <si>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</si>
  <si>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</si>
  <si>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</si>
  <si>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</si>
  <si>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</si>
  <si>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</si>
  <si>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</si>
  <si>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</si>
  <si>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</si>
  <si>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</si>
  <si>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</si>
  <si>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</si>
  <si>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</si>
  <si>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</si>
  <si>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</si>
  <si>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</si>
  <si>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</si>
  <si>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</si>
  <si>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</si>
  <si>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</si>
  <si>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</si>
  <si>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</si>
  <si>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</si>
  <si>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</si>
  <si>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</si>
  <si>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</si>
  <si>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</si>
  <si>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</si>
  <si>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</si>
  <si>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</si>
  <si>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</si>
  <si>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</si>
  <si>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</si>
  <si>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</si>
  <si>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</si>
  <si>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</si>
  <si>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</si>
  <si>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</si>
  <si>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</si>
  <si>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</si>
  <si>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</si>
  <si>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</si>
  <si>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</si>
  <si>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</si>
  <si>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</si>
  <si>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</si>
  <si>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</si>
  <si>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</si>
  <si>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</si>
  <si>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</si>
  <si>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</si>
  <si>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</si>
  <si>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</si>
  <si>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</si>
  <si>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</si>
  <si>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</si>
  <si>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</si>
  <si>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</si>
  <si>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</si>
  <si>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</si>
  <si>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</si>
  <si>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</si>
  <si>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</si>
  <si>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</si>
  <si>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</si>
  <si>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</si>
  <si>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</si>
  <si>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</si>
  <si>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</si>
  <si>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</si>
  <si>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</si>
  <si>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</si>
  <si>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</si>
  <si>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</si>
  <si>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</si>
  <si>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</si>
  <si>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</si>
  <si>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</si>
  <si>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</si>
  <si>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</si>
  <si>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</si>
  <si>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</si>
  <si>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</si>
  <si>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</si>
  <si>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</si>
  <si>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</si>
  <si>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</si>
  <si>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</si>
  <si>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</si>
  <si>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</si>
  <si>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</si>
  <si>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</si>
  <si>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</si>
  <si>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</si>
  <si>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</si>
  <si>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</si>
  <si>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</si>
  <si>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</si>
  <si>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</si>
  <si>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</si>
  <si>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</si>
  <si>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</si>
  <si>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</si>
  <si>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</si>
  <si>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</si>
  <si>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</si>
  <si>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</si>
  <si>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</si>
  <si>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</si>
  <si>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</si>
  <si>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</si>
  <si>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</si>
  <si>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</si>
  <si>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</si>
  <si>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</si>
  <si>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</si>
  <si>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</si>
  <si>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</si>
  <si>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</si>
  <si>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</si>
  <si>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</si>
  <si>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</si>
  <si>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</si>
  <si>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</si>
  <si>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</si>
  <si>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</si>
  <si>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</si>
  <si>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</si>
  <si>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</si>
  <si>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</si>
  <si>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</si>
  <si>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</si>
  <si>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</si>
  <si>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</si>
  <si>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</si>
  <si>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</si>
  <si>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</si>
  <si>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</si>
  <si>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</si>
  <si>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</si>
  <si>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</si>
  <si>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</si>
  <si>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</si>
  <si>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</si>
  <si>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</si>
  <si>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</si>
  <si>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</si>
  <si>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</si>
  <si>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</si>
  <si>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</si>
  <si>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</si>
  <si>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</si>
  <si>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</si>
  <si>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</si>
  <si>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</si>
  <si>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</si>
  <si>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</si>
  <si>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</si>
  <si>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</si>
  <si>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</si>
  <si>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</si>
  <si>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</si>
  <si>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</si>
  <si>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</si>
  <si>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</si>
  <si>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</si>
  <si>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</si>
  <si>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</si>
  <si>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</si>
  <si>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</si>
  <si>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</si>
  <si>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</si>
  <si>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</si>
  <si>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</si>
  <si>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</si>
  <si>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</si>
  <si>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</si>
  <si>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</si>
  <si>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</si>
  <si>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</si>
  <si>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</si>
  <si>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</si>
  <si>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</si>
  <si>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</si>
  <si>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</si>
  <si>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</si>
  <si>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</si>
  <si>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</si>
  <si>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</si>
  <si>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</si>
  <si>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</si>
  <si>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</si>
  <si>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</si>
  <si>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</si>
  <si>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</si>
  <si>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</si>
  <si>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</si>
  <si>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</si>
  <si>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</si>
  <si>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</si>
  <si>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</si>
  <si>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</si>
  <si>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</si>
  <si>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</si>
  <si>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</si>
  <si>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</si>
  <si>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</si>
  <si>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</si>
  <si>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</si>
  <si>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</si>
  <si>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</si>
  <si>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</si>
  <si>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</si>
  <si>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</si>
  <si>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</si>
  <si>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</si>
  <si>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</si>
  <si>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</si>
  <si>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</si>
  <si>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</si>
  <si>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</si>
  <si>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</si>
  <si>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</si>
  <si>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</si>
  <si>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</si>
  <si>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</si>
  <si>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</si>
  <si>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</si>
  <si>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</si>
  <si>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</si>
  <si>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</si>
  <si>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</si>
  <si>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</si>
  <si>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</si>
  <si>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</si>
  <si>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</si>
  <si>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</si>
  <si>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</si>
  <si>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</si>
  <si>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</si>
  <si>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</si>
  <si>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</si>
  <si>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</si>
  <si>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</si>
  <si>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</si>
  <si>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</si>
  <si>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</si>
  <si>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</si>
  <si>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</si>
  <si>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</si>
  <si>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</si>
  <si>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</si>
  <si>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</si>
  <si>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</si>
  <si>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</si>
  <si>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</si>
  <si>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</si>
  <si>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</si>
  <si>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</si>
  <si>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</si>
  <si>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</si>
  <si>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</si>
  <si>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</si>
  <si>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</si>
  <si>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</si>
  <si>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</si>
  <si>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</si>
  <si>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</si>
  <si>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</si>
  <si>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</si>
  <si>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</si>
  <si>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</si>
  <si>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</si>
  <si>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</si>
  <si>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</si>
  <si>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</si>
  <si>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</si>
  <si>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</si>
  <si>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</si>
  <si>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</si>
  <si>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</si>
  <si>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</si>
  <si>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</si>
  <si>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</si>
  <si>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</si>
  <si>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</si>
  <si>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</si>
  <si>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</si>
  <si>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</si>
  <si>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</si>
  <si>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</si>
  <si>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</si>
  <si>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</si>
  <si>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</si>
  <si>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</si>
  <si>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</si>
  <si>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</si>
  <si>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</si>
  <si>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</si>
  <si>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</si>
  <si>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</si>
  <si>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</si>
  <si>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</si>
  <si>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</si>
  <si>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</si>
  <si>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</si>
  <si>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</si>
  <si>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</si>
  <si>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</si>
  <si>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</si>
  <si>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</si>
  <si>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</si>
  <si>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</si>
  <si>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</si>
  <si>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</si>
  <si>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</si>
  <si>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</si>
  <si>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</si>
  <si>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</si>
  <si>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</si>
  <si>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</si>
  <si>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</si>
  <si>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</si>
  <si>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</si>
  <si>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</si>
  <si>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</si>
  <si>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</si>
  <si>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</si>
  <si>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</si>
  <si>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</si>
  <si>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</si>
  <si>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</si>
  <si>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</si>
  <si>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</si>
  <si>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</si>
  <si>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</si>
  <si>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</si>
  <si>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</si>
  <si>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</si>
  <si>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</si>
  <si>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</si>
  <si>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</si>
  <si>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</si>
  <si>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</si>
  <si>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</si>
  <si>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</si>
  <si>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</si>
  <si>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</si>
  <si>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</si>
  <si>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</si>
  <si>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</si>
  <si>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</si>
  <si>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</si>
  <si>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</si>
  <si>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</si>
  <si>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</si>
  <si>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</si>
  <si>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</si>
  <si>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</si>
  <si>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</si>
  <si>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</si>
  <si>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</si>
  <si>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</si>
  <si>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</si>
  <si>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</si>
  <si>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</si>
  <si>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</si>
  <si>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</si>
  <si>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</si>
  <si>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</si>
  <si>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</si>
  <si>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</si>
  <si>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</si>
  <si>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</si>
  <si>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</si>
  <si>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</si>
  <si>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</si>
  <si>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</si>
  <si>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</si>
  <si>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</si>
  <si>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</si>
  <si>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</si>
  <si>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</si>
  <si>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</si>
  <si>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</si>
  <si>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</si>
  <si>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</si>
  <si>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</si>
  <si>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</si>
  <si>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</si>
  <si>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</si>
  <si>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</si>
  <si>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</si>
  <si>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</si>
  <si>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</si>
  <si>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</si>
  <si>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</si>
  <si>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</si>
  <si>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</si>
  <si>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</si>
  <si>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</si>
  <si>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</si>
  <si>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</si>
  <si>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</si>
  <si>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</si>
  <si>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</si>
  <si>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</si>
  <si>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</si>
  <si>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</si>
  <si>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</si>
  <si>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</si>
  <si>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</si>
  <si>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</si>
  <si>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</si>
  <si>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</si>
  <si>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</si>
  <si>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</si>
  <si>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</si>
  <si>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</si>
  <si>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</si>
  <si>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</si>
  <si>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</si>
  <si>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</si>
  <si>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</si>
  <si>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</si>
  <si>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</si>
  <si>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</si>
  <si>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</si>
  <si>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</si>
  <si>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</si>
  <si>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</si>
  <si>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</si>
  <si>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</si>
  <si>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</si>
  <si>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</si>
  <si>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</si>
  <si>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</si>
  <si>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</si>
  <si>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</si>
  <si>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</si>
  <si>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</si>
  <si>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</si>
  <si>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</si>
  <si>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</si>
  <si>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</si>
  <si>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</si>
  <si>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</si>
  <si>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</si>
  <si>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</si>
  <si>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</si>
  <si>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</si>
  <si>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</si>
  <si>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</si>
  <si>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</si>
  <si>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</si>
  <si>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</si>
  <si>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</si>
  <si>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</si>
  <si>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</si>
  <si>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</si>
  <si>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</si>
  <si>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</si>
  <si>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</si>
  <si>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</si>
  <si>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</si>
  <si>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</si>
  <si>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</si>
  <si>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</si>
  <si>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</si>
  <si>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</si>
  <si>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</si>
  <si>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</si>
  <si>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</si>
  <si>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</si>
  <si>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</si>
  <si>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</si>
  <si>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</si>
  <si>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</si>
  <si>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</si>
  <si>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</si>
  <si>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</si>
  <si>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</si>
  <si>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</si>
  <si>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</si>
  <si>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</si>
  <si>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</si>
  <si>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</si>
  <si>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</si>
  <si>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</si>
  <si>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</si>
  <si>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</si>
  <si>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</si>
  <si>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</si>
  <si>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</si>
  <si>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</si>
  <si>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</si>
  <si>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</si>
  <si>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</si>
  <si>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</si>
  <si>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</si>
  <si>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</si>
  <si>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</si>
  <si>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</si>
  <si>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</si>
  <si>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</si>
  <si>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</si>
  <si>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</si>
  <si>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</si>
  <si>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</si>
  <si>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</si>
  <si>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</si>
  <si>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</si>
  <si>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</si>
  <si>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</si>
  <si>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</si>
  <si>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</si>
  <si>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</si>
  <si>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</si>
  <si>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</si>
  <si>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</si>
  <si>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</si>
  <si>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</si>
  <si>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</si>
  <si>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</si>
  <si>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</si>
  <si>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</si>
  <si>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</si>
  <si>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</si>
  <si>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</si>
  <si>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</si>
  <si>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</si>
  <si>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</si>
  <si>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</si>
  <si>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</si>
  <si>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</si>
  <si>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</si>
  <si>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</si>
  <si>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</si>
  <si>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</si>
  <si>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</si>
  <si>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</si>
  <si>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</si>
  <si>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</si>
  <si>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</si>
  <si>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</si>
  <si>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</si>
  <si>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</si>
  <si>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</si>
  <si>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</si>
  <si>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</si>
  <si>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</si>
  <si>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</si>
  <si>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</si>
  <si>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</si>
  <si>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</si>
  <si>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</si>
  <si>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</si>
  <si>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</si>
  <si>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</si>
  <si>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</si>
  <si>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</si>
  <si>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</si>
  <si>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</si>
  <si>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</si>
  <si>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</si>
  <si>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</si>
  <si>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</si>
  <si>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</si>
  <si>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</si>
  <si>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</si>
  <si>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</si>
  <si>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</si>
  <si>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</si>
  <si>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</si>
  <si>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</si>
  <si>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</si>
  <si>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</si>
  <si>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</si>
  <si>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</si>
  <si>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</si>
  <si>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</si>
  <si>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</si>
  <si>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</si>
  <si>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</si>
  <si>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</si>
  <si>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</si>
  <si>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</si>
  <si>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</si>
  <si>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</si>
  <si>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</si>
  <si>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</si>
  <si>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</si>
  <si>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</si>
  <si>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</si>
  <si>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</si>
  <si>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</si>
  <si>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</si>
  <si>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</si>
  <si>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</si>
  <si>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</si>
  <si>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</si>
  <si>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</si>
  <si>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</si>
  <si>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</si>
  <si>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</si>
  <si>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</si>
  <si>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</si>
  <si>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</si>
  <si>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</si>
  <si>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</si>
  <si>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</si>
  <si>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</si>
  <si>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</si>
  <si>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</si>
  <si>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</si>
  <si>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</si>
  <si>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</si>
  <si>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</si>
  <si>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</si>
  <si>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</si>
  <si>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</si>
  <si>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</si>
  <si>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</si>
  <si>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</si>
  <si>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</si>
  <si>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</si>
  <si>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</si>
  <si>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</si>
  <si>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</si>
  <si>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</si>
  <si>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</si>
  <si>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</si>
  <si>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</si>
  <si>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</si>
  <si>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</si>
  <si>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</si>
  <si>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</si>
  <si>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</si>
  <si>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</si>
  <si>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</si>
  <si>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</si>
  <si>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</si>
  <si>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</si>
  <si>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</si>
  <si>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</si>
  <si>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</si>
  <si>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</si>
  <si>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</si>
  <si>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</si>
  <si>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</si>
  <si>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</si>
  <si>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</si>
  <si>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</si>
  <si>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</si>
  <si>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</si>
  <si>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</si>
  <si>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</si>
  <si>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</si>
  <si>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</si>
  <si>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</si>
  <si>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</si>
  <si>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</si>
  <si>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</si>
  <si>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</si>
  <si>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</si>
  <si>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</si>
  <si>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</si>
  <si>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</si>
  <si>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</si>
  <si>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</si>
  <si>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</si>
  <si>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</si>
  <si>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</si>
  <si>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</si>
  <si>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</si>
  <si>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</si>
  <si>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</si>
  <si>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</si>
  <si>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</si>
  <si>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</si>
  <si>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</si>
  <si>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</si>
  <si>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</si>
  <si>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</si>
  <si>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</si>
  <si>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</si>
  <si>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</si>
  <si>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</si>
  <si>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</si>
  <si>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</si>
  <si>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</si>
  <si>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</si>
  <si>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</si>
  <si>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</si>
  <si>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</si>
  <si>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</si>
  <si>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</si>
  <si>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</si>
  <si>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</si>
  <si>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</si>
  <si>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</si>
  <si>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</si>
  <si>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</si>
  <si>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</si>
  <si>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</si>
  <si>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</si>
  <si>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</si>
  <si>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</si>
  <si>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</si>
  <si>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</si>
  <si>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</si>
  <si>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</si>
  <si>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</si>
  <si>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</si>
  <si>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</si>
  <si>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</si>
  <si>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</si>
  <si>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</si>
  <si>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</si>
  <si>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</si>
  <si>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</si>
  <si>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</si>
  <si>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</si>
  <si>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</si>
  <si>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</si>
  <si>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</si>
  <si>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</si>
  <si>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</si>
  <si>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</si>
  <si>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</si>
  <si>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</si>
  <si>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</si>
  <si>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</si>
  <si>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</si>
  <si>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</si>
  <si>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</si>
  <si>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</si>
  <si>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</si>
  <si>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</si>
  <si>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</si>
  <si>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</si>
  <si>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</si>
  <si>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</si>
  <si>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</si>
  <si>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</si>
  <si>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</si>
  <si>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</si>
  <si>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</si>
  <si>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</si>
  <si>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</si>
  <si>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</si>
  <si>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</si>
  <si>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</si>
  <si>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</si>
  <si>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</si>
  <si>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</si>
  <si>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</si>
  <si>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</si>
  <si>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</si>
  <si>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</si>
  <si>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</si>
  <si>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</si>
  <si>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</si>
  <si>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</si>
  <si>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</si>
  <si>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</si>
  <si>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</si>
  <si>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</si>
  <si>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</si>
  <si>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</si>
  <si>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</si>
  <si>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</si>
  <si>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</si>
  <si>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</si>
  <si>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</si>
  <si>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</si>
  <si>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</si>
  <si>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</si>
  <si>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</si>
  <si>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</si>
  <si>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</si>
  <si>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</si>
  <si>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</si>
  <si>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</si>
  <si>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</si>
  <si>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</si>
  <si>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</si>
  <si>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</si>
  <si>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</si>
  <si>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</si>
  <si>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</si>
  <si>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</si>
  <si>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</si>
  <si>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</si>
  <si>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</si>
  <si>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</si>
  <si>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</si>
  <si>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</si>
  <si>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</si>
  <si>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</si>
  <si>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</si>
  <si>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</si>
  <si>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</si>
  <si>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</si>
  <si>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</si>
  <si>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</si>
  <si>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</si>
  <si>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</si>
  <si>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</si>
  <si>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</si>
  <si>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</si>
  <si>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</si>
  <si>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</si>
  <si>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</si>
  <si>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</si>
  <si>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</si>
  <si>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</si>
  <si>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</si>
  <si>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</si>
  <si>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</si>
  <si>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</si>
  <si>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</si>
  <si>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</si>
  <si>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</si>
  <si>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</si>
  <si>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</si>
  <si>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</si>
  <si>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</si>
  <si>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</si>
  <si>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</si>
  <si>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</si>
  <si>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</si>
  <si>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</si>
  <si>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</si>
  <si>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</si>
  <si>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</si>
  <si>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</si>
  <si>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</si>
  <si>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</si>
  <si>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</si>
  <si>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</si>
  <si>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</si>
  <si>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</si>
  <si>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</si>
  <si>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</si>
  <si>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</si>
  <si>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</si>
  <si>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</si>
  <si>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</si>
  <si>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</si>
  <si>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</si>
  <si>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</si>
  <si>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</si>
  <si>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</si>
  <si>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</si>
  <si>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</si>
  <si>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</si>
  <si>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</si>
  <si>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</si>
  <si>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</si>
  <si>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</si>
  <si>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</si>
  <si>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</si>
  <si>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</si>
  <si>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</si>
  <si>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</si>
  <si>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</si>
  <si>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</si>
  <si>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</si>
  <si>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</si>
  <si>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</si>
  <si>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</si>
  <si>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</si>
  <si>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</si>
  <si>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</si>
  <si>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</si>
  <si>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</si>
  <si>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</si>
  <si>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</si>
  <si>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</si>
  <si>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</si>
  <si>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</si>
  <si>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</si>
  <si>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</si>
  <si>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</si>
  <si>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</si>
  <si>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</si>
  <si>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</si>
  <si>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</si>
  <si>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</si>
  <si>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</si>
  <si>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</si>
  <si>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</si>
  <si>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</si>
  <si>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</si>
  <si>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</si>
  <si>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</si>
  <si>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</si>
  <si>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</si>
  <si>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</si>
  <si>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</si>
  <si>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</si>
  <si>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</si>
  <si>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</si>
  <si>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</si>
  <si>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</si>
  <si>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</si>
  <si>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</si>
  <si>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</si>
  <si>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</si>
  <si>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</si>
  <si>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</si>
  <si>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</si>
  <si>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</si>
  <si>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</si>
  <si>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</si>
  <si>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</si>
  <si>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</si>
  <si>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</si>
  <si>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</si>
  <si>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</si>
  <si>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</si>
  <si>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</si>
  <si>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</si>
  <si>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</si>
  <si>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</si>
  <si>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</si>
  <si>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</si>
  <si>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</si>
  <si>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</si>
  <si>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</si>
  <si>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</si>
  <si>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</si>
  <si>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</si>
  <si>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</si>
  <si>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</si>
  <si>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</si>
  <si>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</si>
  <si>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</si>
  <si>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</si>
  <si>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</si>
  <si>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</si>
  <si>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</si>
  <si>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</si>
  <si>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</si>
  <si>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</si>
  <si>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</si>
  <si>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</si>
  <si>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</si>
  <si>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</si>
  <si>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</si>
  <si>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</si>
  <si>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</si>
  <si>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</si>
  <si>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</si>
  <si>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</si>
  <si>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</si>
  <si>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</si>
  <si>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</si>
  <si>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</si>
  <si>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</si>
  <si>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</si>
  <si>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</si>
  <si>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</si>
  <si>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</si>
  <si>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</si>
  <si>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</si>
  <si>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</si>
  <si>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</si>
  <si>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</si>
  <si>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</si>
  <si>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</si>
  <si>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</si>
  <si>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</si>
  <si>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</si>
  <si>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</si>
  <si>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</si>
  <si>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</si>
  <si>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</si>
  <si>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</si>
  <si>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</si>
  <si>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</si>
  <si>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</si>
  <si>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</si>
  <si>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</si>
  <si>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</si>
  <si>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</si>
  <si>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</si>
  <si>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</si>
  <si>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</si>
  <si>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</si>
  <si>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</si>
  <si>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</si>
  <si>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</si>
  <si>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</si>
  <si>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</si>
  <si>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</si>
  <si>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</si>
  <si>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</si>
  <si>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</si>
  <si>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</si>
  <si>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</si>
  <si>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</si>
  <si>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</si>
  <si>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</si>
  <si>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</si>
  <si>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</si>
  <si>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</si>
  <si>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</si>
  <si>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</si>
  <si>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</si>
  <si>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</si>
  <si>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</si>
  <si>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</si>
  <si>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</si>
  <si>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</si>
  <si>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</si>
  <si>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</si>
  <si>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</si>
  <si>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</si>
  <si>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</si>
  <si>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</si>
  <si>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</si>
  <si>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</si>
  <si>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</si>
  <si>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</si>
  <si>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</si>
  <si>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</si>
  <si>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</si>
  <si>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</si>
  <si>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</si>
  <si>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</si>
  <si>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</si>
  <si>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</si>
  <si>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</si>
  <si>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</si>
  <si>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</si>
  <si>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</si>
  <si>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</si>
  <si>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</si>
  <si>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</si>
  <si>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</si>
  <si>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</si>
  <si>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</si>
  <si>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</si>
  <si>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</si>
  <si>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</si>
  <si>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</si>
  <si>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</si>
  <si>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</si>
  <si>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</si>
  <si>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</si>
  <si>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</si>
  <si>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</si>
  <si>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</si>
  <si>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</si>
  <si>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</si>
  <si>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</si>
  <si>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</si>
  <si>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</si>
  <si>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</si>
  <si>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</si>
  <si>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</si>
  <si>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</si>
  <si>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</si>
  <si>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</si>
  <si>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</si>
  <si>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</si>
  <si>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</si>
  <si>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</si>
  <si>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</si>
  <si>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</si>
  <si>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</si>
  <si>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</si>
  <si>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</si>
  <si>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</si>
  <si>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</si>
  <si>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</si>
  <si>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</si>
  <si>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</si>
  <si>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</si>
  <si>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</si>
  <si>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</si>
  <si>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</si>
  <si>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</si>
  <si>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</si>
  <si>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</si>
  <si>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</si>
  <si>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</si>
  <si>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</si>
  <si>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</si>
  <si>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</si>
  <si>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</si>
  <si>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</si>
  <si>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</si>
  <si>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</si>
  <si>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</si>
  <si>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</si>
  <si>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</si>
  <si>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</si>
  <si>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</si>
  <si>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</si>
  <si>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</si>
  <si>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</si>
  <si>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</si>
  <si>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</si>
  <si>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</si>
  <si>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</si>
  <si>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</si>
  <si>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</si>
  <si>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</si>
  <si>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</si>
  <si>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</si>
  <si>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</si>
  <si>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</si>
  <si>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</si>
  <si>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</si>
  <si>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</si>
  <si>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</si>
  <si>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</si>
  <si>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</si>
  <si>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</si>
  <si>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</si>
  <si>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</si>
  <si>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</si>
  <si>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</si>
  <si>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</si>
  <si>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</si>
  <si>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</si>
  <si>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</si>
  <si>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</si>
  <si>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</si>
  <si>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</si>
  <si>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</si>
  <si>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</si>
  <si>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</si>
  <si>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</si>
  <si>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</si>
  <si>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</si>
  <si>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</si>
  <si>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</si>
  <si>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</si>
  <si>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</si>
  <si>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</si>
  <si>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</si>
  <si>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</si>
  <si>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</si>
  <si>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</si>
  <si>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</si>
  <si>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</si>
  <si>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</si>
  <si>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</si>
  <si>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</si>
  <si>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</si>
  <si>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</si>
  <si>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</si>
  <si>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</si>
  <si>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</si>
  <si>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</si>
  <si>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</si>
  <si>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</si>
  <si>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</si>
  <si>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</si>
  <si>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</si>
  <si>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</si>
  <si>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</si>
  <si>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</si>
  <si>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</si>
  <si>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</si>
  <si>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</si>
  <si>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</si>
  <si>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</si>
  <si>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</si>
  <si>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</si>
  <si>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</si>
  <si>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</si>
  <si>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</si>
  <si>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</si>
  <si>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</si>
  <si>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</si>
  <si>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</si>
  <si>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</si>
  <si>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</si>
  <si>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</si>
  <si>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</si>
  <si>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</si>
  <si>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</si>
  <si>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</si>
  <si>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</si>
  <si>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</si>
  <si>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</si>
  <si>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</si>
  <si>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</si>
  <si>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</si>
  <si>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</si>
  <si>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</si>
  <si>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</si>
  <si>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</si>
  <si>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</si>
  <si>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</si>
  <si>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</si>
  <si>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</si>
  <si>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</si>
  <si>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</si>
  <si>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</si>
  <si>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</si>
  <si>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</si>
  <si>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</si>
  <si>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</si>
  <si>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</si>
  <si>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</si>
  <si>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</si>
  <si>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</si>
  <si>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</si>
  <si>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</si>
  <si>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</si>
  <si>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</si>
  <si>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</si>
  <si>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</si>
  <si>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</si>
  <si>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</si>
  <si>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</si>
  <si>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</si>
  <si>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</si>
  <si>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</si>
  <si>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</si>
  <si>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</si>
  <si>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</si>
  <si>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</si>
  <si>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</si>
  <si>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</si>
  <si>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</si>
  <si>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</si>
  <si>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</si>
  <si>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</si>
  <si>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</si>
  <si>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</si>
  <si>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</si>
  <si>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</si>
  <si>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</si>
  <si>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</si>
  <si>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</si>
  <si>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</si>
  <si>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</si>
  <si>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</si>
  <si>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</si>
  <si>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</si>
  <si>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</si>
  <si>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</si>
  <si>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</si>
  <si>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</si>
  <si>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</si>
  <si>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</si>
  <si>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</si>
  <si>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</si>
  <si>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</si>
  <si>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</si>
  <si>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</si>
  <si>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</si>
  <si>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</si>
  <si>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</si>
  <si>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</si>
  <si>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</si>
  <si>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</si>
  <si>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</si>
  <si>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</si>
  <si>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</si>
  <si>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</si>
  <si>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</si>
  <si>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</si>
  <si>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</si>
  <si>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</si>
  <si>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</si>
  <si>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</si>
  <si>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</si>
  <si>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</si>
  <si>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</si>
  <si>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</si>
  <si>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</si>
  <si>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</si>
  <si>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</si>
  <si>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</si>
  <si>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</si>
  <si>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</si>
  <si>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</si>
  <si>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</si>
  <si>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</si>
  <si>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</si>
  <si>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</si>
  <si>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</si>
  <si>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</si>
  <si>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</si>
  <si>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</si>
  <si>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</si>
  <si>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</si>
  <si>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</si>
  <si>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</si>
  <si>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</si>
  <si>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</si>
  <si>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</si>
  <si>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</si>
  <si>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</si>
  <si>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</si>
  <si>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</si>
  <si>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</si>
  <si>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</si>
  <si>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</si>
  <si>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</si>
  <si>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</si>
  <si>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</si>
  <si>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</si>
  <si>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</si>
  <si>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</si>
  <si>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</si>
  <si>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</si>
  <si>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</si>
  <si>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</si>
  <si>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</si>
  <si>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</si>
  <si>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</si>
  <si>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</si>
  <si>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</si>
  <si>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</si>
  <si>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</si>
  <si>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</si>
  <si>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</si>
  <si>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</si>
  <si>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</si>
  <si>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</si>
  <si>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</si>
  <si>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</si>
  <si>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</si>
  <si>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</si>
  <si>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</si>
  <si>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</si>
  <si>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</si>
  <si>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</si>
  <si>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</si>
  <si>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</si>
  <si>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</si>
  <si>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</si>
  <si>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</si>
  <si>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</si>
  <si>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</si>
  <si>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</si>
  <si>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</si>
  <si>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</si>
  <si>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</si>
  <si>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</si>
  <si>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</si>
  <si>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</si>
  <si>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</si>
  <si>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</si>
  <si>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</si>
  <si>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</si>
  <si>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</si>
  <si>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</si>
  <si>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</si>
  <si>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</si>
  <si>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</si>
  <si>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</si>
  <si>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</si>
  <si>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</si>
  <si>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</si>
  <si>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</si>
  <si>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</si>
  <si>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</si>
  <si>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</si>
  <si>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</si>
  <si>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</si>
  <si>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</si>
  <si>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</si>
  <si>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</si>
  <si>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</si>
  <si>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</si>
  <si>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</si>
  <si>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</si>
  <si>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</si>
  <si>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</si>
  <si>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</si>
  <si>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</si>
  <si>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</si>
  <si>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</si>
  <si>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</si>
  <si>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</si>
  <si>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</si>
  <si>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</si>
  <si>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</si>
  <si>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</si>
  <si>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</si>
  <si>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</si>
  <si>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</si>
  <si>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</si>
  <si>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</si>
  <si>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</si>
  <si>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</si>
  <si>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</si>
  <si>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</si>
  <si>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</si>
  <si>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</si>
  <si>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</si>
  <si>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</si>
  <si>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</si>
  <si>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</si>
  <si>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</si>
  <si>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</si>
  <si>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</si>
  <si>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</si>
  <si>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</si>
  <si>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</si>
  <si>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</si>
  <si>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</si>
  <si>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</si>
  <si>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</si>
  <si>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</si>
  <si>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</si>
  <si>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</si>
  <si>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</si>
  <si>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</si>
  <si>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</si>
  <si>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</si>
  <si>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</si>
  <si>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</si>
  <si>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</si>
  <si>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</si>
  <si>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</si>
  <si>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</si>
  <si>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</si>
  <si>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</si>
  <si>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</si>
  <si>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</si>
  <si>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</si>
  <si>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</si>
  <si>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</si>
  <si>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</si>
  <si>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</si>
  <si>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</si>
  <si>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</si>
  <si>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</si>
  <si>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</si>
  <si>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</si>
  <si>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</si>
  <si>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</si>
  <si>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</si>
  <si>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</si>
  <si>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</si>
  <si>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</si>
  <si>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</si>
  <si>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</si>
  <si>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</si>
  <si>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</si>
  <si>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</si>
  <si>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</si>
  <si>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</si>
  <si>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</si>
  <si>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</si>
  <si>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</si>
  <si>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</si>
  <si>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</si>
  <si>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</si>
  <si>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</si>
  <si>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</si>
  <si>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</si>
  <si>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</si>
  <si>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</si>
  <si>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</si>
  <si>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</si>
  <si>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</si>
  <si>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</si>
  <si>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</si>
  <si>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</si>
  <si>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</si>
  <si>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</si>
  <si>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</si>
  <si>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</si>
  <si>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</si>
  <si>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</si>
  <si>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</si>
  <si>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</si>
  <si>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</si>
  <si>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</si>
  <si>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</si>
  <si>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</si>
  <si>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</si>
  <si>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</si>
  <si>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</si>
  <si>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</si>
  <si>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</si>
  <si>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</si>
  <si>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</si>
  <si>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</si>
  <si>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</si>
  <si>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</si>
  <si>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</si>
  <si>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</si>
  <si>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</si>
  <si>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</si>
  <si>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</si>
  <si>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</si>
  <si>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</si>
  <si>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</si>
  <si>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</si>
  <si>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</si>
  <si>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</si>
  <si>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</si>
  <si>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</si>
  <si>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</si>
  <si>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</si>
  <si>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</si>
  <si>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</si>
  <si>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</si>
  <si>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</si>
  <si>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</si>
  <si>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</si>
  <si>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</si>
  <si>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</si>
  <si>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</si>
  <si>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</si>
  <si>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</si>
  <si>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</si>
  <si>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</si>
  <si>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</si>
  <si>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</si>
  <si>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</si>
  <si>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</si>
  <si>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</si>
  <si>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</si>
  <si>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</si>
  <si>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</si>
  <si>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</si>
  <si>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</si>
  <si>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</si>
  <si>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</si>
  <si>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</si>
  <si>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</si>
  <si>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</si>
  <si>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</si>
  <si>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</si>
  <si>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</si>
  <si>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</si>
  <si>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</si>
  <si>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</si>
  <si>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</si>
  <si>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</si>
  <si>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</si>
  <si>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</si>
  <si>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</si>
  <si>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</si>
  <si>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</si>
  <si>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</si>
  <si>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</si>
  <si>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</si>
  <si>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</si>
  <si>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</si>
  <si>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</si>
  <si>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</si>
  <si>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</si>
  <si>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</si>
  <si>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</si>
  <si>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</si>
  <si>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</si>
  <si>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</si>
  <si>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</si>
  <si>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</si>
  <si>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</si>
  <si>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</si>
  <si>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</si>
  <si>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</si>
  <si>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</si>
  <si>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</si>
  <si>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</si>
  <si>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</si>
  <si>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</si>
  <si>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</si>
  <si>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</si>
  <si>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</si>
  <si>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</si>
  <si>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</si>
  <si>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</si>
  <si>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</si>
  <si>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</si>
  <si>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</si>
  <si>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</si>
  <si>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</si>
  <si>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</si>
  <si>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</si>
  <si>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</si>
  <si>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</si>
  <si>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</si>
  <si>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</si>
  <si>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</si>
  <si>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</si>
  <si>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</si>
  <si>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</si>
  <si>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</si>
  <si>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</si>
  <si>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</si>
  <si>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</si>
  <si>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</si>
  <si>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</si>
  <si>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</si>
  <si>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</si>
  <si>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</si>
  <si>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</si>
  <si>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</si>
  <si>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</si>
  <si>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</si>
  <si>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</si>
  <si>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</si>
  <si>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</si>
  <si>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</si>
  <si>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</si>
  <si>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</si>
  <si>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</si>
  <si>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</si>
  <si>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</si>
  <si>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</si>
  <si>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</si>
  <si>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</si>
  <si>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</si>
  <si>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</si>
  <si>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</si>
  <si>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</si>
  <si>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</si>
  <si>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</si>
  <si>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</si>
  <si>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</si>
  <si>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</si>
  <si>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</si>
  <si>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</si>
  <si>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</si>
  <si>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</si>
  <si>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</si>
  <si>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</si>
  <si>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</si>
  <si>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</si>
  <si>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</si>
  <si>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</si>
  <si>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</si>
  <si>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</si>
  <si>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</si>
  <si>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</si>
  <si>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</si>
  <si>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</si>
  <si>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</si>
  <si>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</si>
  <si>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</si>
  <si>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</si>
  <si>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</si>
  <si>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</si>
  <si>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</si>
  <si>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</si>
  <si>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</si>
  <si>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</si>
  <si>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</si>
  <si>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</si>
  <si>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</si>
  <si>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</si>
  <si>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</si>
  <si>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</si>
  <si>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</si>
  <si>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</si>
  <si>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</si>
  <si>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</si>
  <si>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</si>
  <si>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</si>
  <si>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</si>
  <si>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</si>
  <si>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</si>
  <si>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</si>
  <si>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</si>
  <si>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</si>
  <si>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</si>
  <si>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</si>
  <si>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</si>
  <si>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</si>
  <si>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</si>
  <si>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</si>
  <si>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</si>
  <si>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</si>
  <si>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</si>
  <si>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</si>
  <si>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</si>
  <si>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</si>
  <si>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</si>
  <si>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</si>
  <si>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</si>
  <si>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</si>
  <si>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</si>
  <si>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</si>
  <si>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</si>
  <si>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</si>
  <si>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</si>
  <si>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</si>
  <si>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</si>
  <si>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</si>
  <si>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</si>
  <si>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</si>
  <si>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</si>
  <si>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</si>
  <si>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</si>
  <si>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</si>
  <si>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</si>
  <si>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</si>
  <si>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</si>
  <si>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</si>
  <si>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</si>
  <si>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</si>
  <si>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</si>
  <si>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</si>
  <si>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</si>
  <si>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</si>
  <si>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</si>
  <si>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</si>
  <si>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</si>
  <si>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</si>
  <si>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</si>
  <si>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</si>
  <si>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</si>
  <si>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</si>
  <si>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</si>
  <si>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</si>
  <si>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</si>
  <si>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</si>
  <si>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</si>
  <si>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</si>
  <si>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</si>
  <si>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</si>
  <si>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</si>
  <si>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</si>
  <si>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</si>
  <si>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</si>
  <si>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</si>
  <si>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</si>
  <si>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</si>
  <si>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</si>
  <si>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</si>
  <si>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</si>
  <si>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</si>
  <si>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</si>
  <si>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</si>
  <si>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</si>
  <si>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</si>
  <si>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</si>
  <si>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</si>
  <si>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</si>
  <si>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</si>
  <si>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</si>
  <si>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</si>
  <si>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</si>
  <si>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</si>
  <si>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</si>
  <si>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</si>
  <si>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</si>
  <si>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</si>
  <si>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</si>
  <si>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</si>
  <si>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</si>
  <si>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</si>
  <si>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</si>
  <si>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</si>
  <si>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</si>
  <si>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</si>
  <si>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</si>
  <si>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</si>
  <si>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</si>
  <si>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</si>
  <si>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</si>
  <si>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</si>
  <si>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</si>
  <si>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</si>
  <si>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</si>
  <si>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</si>
  <si>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</si>
  <si>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</si>
  <si>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</si>
  <si>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</si>
  <si>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</si>
  <si>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</si>
  <si>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</si>
  <si>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</si>
  <si>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</si>
  <si>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</si>
  <si>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</si>
  <si>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</si>
  <si>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</si>
  <si>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</si>
  <si>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</si>
  <si>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</si>
  <si>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</si>
  <si>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</si>
  <si>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</si>
  <si>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</si>
  <si>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</si>
  <si>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</si>
  <si>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</si>
  <si>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</si>
  <si>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</si>
  <si>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</si>
  <si>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</si>
  <si>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</si>
  <si>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</si>
  <si>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</si>
  <si>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</si>
  <si>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</si>
  <si>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</si>
  <si>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</si>
  <si>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</si>
  <si>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</si>
  <si>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</si>
  <si>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</si>
  <si>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</si>
  <si>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</si>
  <si>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</si>
  <si>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</si>
  <si>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</si>
  <si>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</si>
  <si>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</si>
  <si>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</si>
  <si>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</si>
  <si>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</si>
  <si>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</si>
  <si>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</si>
  <si>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</si>
  <si>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</si>
  <si>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</si>
  <si>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</si>
  <si>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</si>
  <si>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</si>
  <si>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</si>
  <si>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</si>
  <si>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</si>
  <si>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</si>
  <si>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</si>
  <si>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</si>
  <si>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</si>
  <si>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</si>
  <si>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</si>
  <si>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</si>
  <si>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</si>
  <si>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</si>
  <si>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</si>
  <si>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</si>
  <si>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</si>
  <si>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</si>
  <si>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</si>
  <si>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</si>
  <si>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</si>
  <si>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</si>
  <si>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</si>
  <si>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</si>
  <si>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</si>
  <si>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</si>
  <si>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</si>
  <si>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</si>
  <si>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</si>
  <si>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</si>
  <si>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</si>
  <si>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</si>
  <si>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</si>
  <si>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</si>
  <si>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</si>
  <si>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</si>
  <si>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</si>
  <si>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</si>
  <si>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</si>
  <si>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</si>
  <si>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</si>
  <si>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</si>
  <si>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</si>
  <si>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</si>
  <si>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</si>
  <si>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</si>
  <si>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</si>
  <si>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</si>
  <si>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</si>
  <si>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</si>
  <si>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</si>
  <si>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</si>
  <si>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</si>
  <si>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</si>
  <si>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</si>
  <si>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</si>
  <si>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</si>
  <si>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</si>
  <si>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</si>
  <si>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</si>
  <si>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</si>
  <si>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</si>
  <si>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</si>
  <si>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</si>
  <si>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</si>
  <si>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</si>
  <si>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</si>
  <si>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</si>
  <si>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</si>
  <si>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</si>
  <si>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</si>
  <si>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</si>
  <si>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</si>
  <si>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</si>
  <si>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</si>
  <si>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</si>
  <si>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</si>
  <si>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</si>
  <si>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</si>
  <si>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</si>
  <si>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</si>
  <si>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</si>
  <si>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</si>
  <si>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</si>
  <si>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</si>
  <si>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</si>
  <si>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</si>
  <si>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</si>
  <si>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</si>
  <si>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</si>
  <si>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</si>
  <si>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</si>
  <si>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</si>
  <si>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</si>
  <si>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</si>
  <si>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</si>
  <si>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</si>
  <si>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</si>
  <si>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</si>
  <si>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</si>
  <si>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</si>
  <si>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</si>
  <si>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</si>
  <si>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</si>
  <si>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</si>
  <si>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</si>
  <si>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</si>
  <si>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</si>
  <si>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</si>
  <si>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</si>
  <si>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</si>
  <si>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</si>
  <si>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</si>
  <si>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</si>
  <si>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</si>
  <si>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</si>
  <si>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</si>
  <si>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</si>
  <si>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</si>
  <si>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</si>
  <si>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</si>
  <si>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</si>
  <si>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</si>
  <si>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</si>
  <si>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</si>
  <si>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</si>
  <si>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</si>
  <si>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</si>
  <si>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</si>
  <si>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</si>
  <si>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</si>
  <si>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</si>
  <si>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</si>
  <si>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</si>
  <si>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</si>
  <si>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</si>
  <si>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</si>
  <si>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</si>
  <si>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</si>
  <si>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</si>
  <si>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</si>
  <si>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</si>
  <si>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</si>
  <si>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</si>
  <si>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</si>
  <si>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</si>
  <si>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</si>
  <si>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</si>
  <si>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</si>
  <si>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</si>
  <si>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</si>
  <si>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</si>
  <si>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</si>
  <si>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</si>
  <si>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</si>
  <si>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</si>
  <si>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</si>
  <si>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</si>
  <si>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</si>
  <si>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</si>
  <si>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</si>
  <si>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</si>
  <si>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</si>
  <si>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</si>
  <si>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</si>
  <si>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</si>
  <si>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</si>
  <si>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</si>
  <si>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</si>
  <si>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</si>
  <si>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</si>
  <si>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</si>
  <si>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</si>
  <si>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</si>
  <si>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</si>
  <si>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</si>
  <si>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</si>
  <si>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</si>
  <si>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</si>
  <si>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</si>
  <si>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</si>
  <si>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</si>
  <si>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</si>
  <si>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</si>
  <si>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</si>
  <si>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</si>
  <si>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</si>
  <si>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</si>
  <si>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</si>
  <si>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</si>
  <si>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</si>
  <si>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</si>
  <si>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</si>
  <si>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</si>
  <si>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</si>
  <si>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</si>
  <si>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</si>
  <si>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</si>
  <si>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</si>
  <si>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</si>
  <si>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</si>
  <si>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</si>
  <si>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</si>
  <si>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</si>
  <si>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</si>
  <si>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</si>
  <si>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</si>
  <si>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</si>
  <si>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</si>
  <si>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</si>
  <si>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</si>
  <si>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</si>
  <si>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</si>
  <si>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</si>
  <si>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</si>
  <si>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</si>
  <si>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</si>
  <si>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</si>
  <si>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</si>
  <si>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</si>
  <si>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</si>
  <si>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</si>
  <si>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</si>
  <si>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</si>
  <si>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</si>
  <si>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</si>
  <si>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</si>
  <si>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</si>
  <si>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</si>
  <si>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</si>
  <si>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</si>
  <si>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</si>
  <si>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</si>
  <si>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</si>
  <si>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</si>
  <si>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</si>
  <si>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</si>
  <si>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</si>
  <si>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</si>
  <si>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</si>
  <si>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</si>
  <si>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</si>
  <si>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</si>
  <si>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</si>
  <si>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</si>
  <si>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</si>
  <si>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</si>
  <si>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</si>
  <si>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</si>
  <si>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</si>
  <si>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</si>
  <si>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</si>
  <si>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</si>
  <si>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</si>
  <si>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</si>
  <si>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</si>
  <si>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</si>
  <si>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</si>
  <si>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</si>
  <si>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</si>
  <si>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</si>
  <si>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</si>
  <si>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</si>
  <si>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</si>
  <si>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</si>
  <si>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</si>
  <si>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</si>
  <si>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</si>
  <si>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</si>
  <si>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</si>
  <si>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</si>
  <si>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</si>
  <si>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</si>
  <si>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</si>
  <si>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</si>
  <si>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</si>
  <si>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</si>
  <si>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</si>
  <si>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</si>
  <si>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</si>
  <si>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</si>
  <si>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</si>
  <si>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</si>
  <si>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</si>
  <si>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</si>
  <si>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</si>
  <si>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</si>
  <si>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</si>
  <si>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</si>
  <si>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</si>
  <si>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</si>
  <si>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</si>
  <si>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</si>
  <si>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</si>
  <si>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</si>
  <si>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</si>
  <si>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</si>
  <si>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</si>
  <si>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</si>
  <si>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</si>
  <si>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</si>
  <si>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</si>
  <si>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</si>
  <si>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</si>
  <si>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</si>
  <si>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</si>
  <si>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</si>
  <si>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</si>
  <si>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</si>
  <si>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</si>
  <si>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</si>
  <si>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</si>
  <si>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</si>
  <si>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</si>
  <si>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</si>
  <si>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</si>
  <si>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</si>
  <si>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</si>
  <si>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</si>
  <si>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</si>
  <si>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</si>
  <si>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</si>
  <si>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</si>
  <si>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</si>
  <si>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</si>
  <si>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</si>
  <si>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</si>
  <si>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</si>
  <si>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</si>
  <si>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</si>
  <si>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</si>
  <si>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</si>
  <si>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</si>
  <si>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</si>
  <si>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</si>
  <si>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</si>
  <si>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</si>
  <si>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</si>
  <si>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</si>
  <si>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</si>
  <si>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</si>
  <si>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</si>
  <si>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</si>
  <si>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</si>
  <si>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</si>
  <si>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</si>
  <si>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</si>
  <si>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</si>
  <si>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</si>
  <si>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</si>
  <si>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</si>
  <si>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</si>
  <si>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</si>
  <si>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</si>
  <si>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</si>
  <si>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</si>
  <si>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</si>
  <si>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</si>
  <si>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</si>
  <si>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</si>
  <si>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</si>
  <si>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</si>
  <si>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</si>
  <si>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</si>
  <si>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</si>
  <si>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</si>
  <si>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</si>
  <si>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</si>
  <si>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</si>
  <si>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</si>
  <si>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</si>
  <si>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</si>
  <si>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</si>
  <si>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</si>
  <si>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</si>
  <si>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</si>
  <si>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</si>
  <si>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</si>
  <si>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</si>
  <si>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</si>
  <si>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</si>
  <si>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</si>
  <si>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</si>
  <si>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</si>
  <si>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</si>
  <si>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</si>
  <si>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</si>
  <si>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</si>
  <si>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</si>
  <si>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</si>
  <si>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</si>
  <si>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</si>
  <si>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</si>
  <si>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</si>
  <si>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</si>
  <si>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</si>
  <si>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</si>
  <si>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</si>
  <si>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</si>
  <si>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</si>
  <si>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</si>
  <si>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</si>
  <si>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</si>
  <si>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</si>
  <si>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</si>
  <si>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</si>
  <si>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</si>
  <si>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</si>
  <si>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</si>
  <si>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</si>
  <si>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</si>
  <si>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</si>
  <si>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</si>
  <si>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</si>
  <si>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</si>
  <si>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</si>
  <si>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</si>
  <si>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</si>
  <si>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</si>
  <si>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</si>
  <si>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</si>
  <si>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</si>
  <si>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</si>
  <si>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</si>
  <si>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</si>
  <si>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</si>
  <si>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</si>
  <si>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</si>
  <si>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</si>
  <si>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</si>
  <si>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</si>
  <si>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</si>
  <si>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</si>
  <si>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</si>
  <si>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</si>
  <si>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</si>
  <si>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</si>
  <si>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</si>
  <si>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</si>
  <si>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</si>
  <si>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</si>
  <si>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</si>
  <si>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</si>
  <si>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</si>
  <si>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</si>
  <si>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</si>
  <si>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</si>
  <si>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</si>
  <si>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</si>
  <si>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</si>
  <si>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</si>
  <si>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</si>
  <si>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</si>
  <si>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</si>
  <si>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</si>
  <si>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</si>
  <si>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</si>
  <si>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</si>
  <si>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</si>
  <si>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</si>
  <si>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</si>
  <si>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</si>
  <si>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</si>
  <si>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</si>
  <si>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</si>
  <si>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</si>
  <si>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</si>
  <si>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</si>
  <si>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</si>
  <si>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</si>
  <si>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</si>
  <si>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</si>
  <si>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</si>
  <si>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</si>
  <si>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</si>
  <si>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</si>
  <si>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</si>
  <si>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</si>
  <si>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</si>
  <si>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</si>
  <si>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</si>
  <si>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</si>
  <si>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</si>
  <si>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</si>
  <si>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</si>
  <si>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</si>
  <si>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</si>
  <si>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</si>
  <si>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</si>
  <si>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</si>
  <si>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</si>
  <si>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</si>
  <si>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</si>
  <si>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</si>
  <si>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</si>
  <si>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</si>
  <si>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</si>
  <si>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</si>
  <si>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</si>
  <si>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</si>
  <si>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</si>
  <si>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</si>
  <si>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</si>
  <si>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</si>
  <si>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</si>
  <si>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</si>
  <si>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</si>
  <si>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</si>
  <si>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</si>
  <si>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</si>
  <si>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</si>
  <si>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</si>
  <si>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</si>
  <si>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</si>
  <si>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</si>
  <si>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</si>
  <si>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</si>
  <si>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</si>
  <si>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</si>
  <si>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</si>
  <si>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</si>
  <si>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</si>
  <si>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</si>
  <si>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</si>
  <si>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</si>
  <si>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</si>
  <si>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</si>
  <si>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</si>
  <si>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</si>
  <si>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</si>
  <si>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</si>
  <si>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</si>
  <si>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</si>
  <si>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</si>
  <si>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</si>
  <si>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</si>
  <si>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</si>
  <si>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</si>
  <si>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</si>
  <si>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</si>
  <si>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</si>
  <si>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</si>
  <si>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</si>
  <si>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</si>
  <si>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</si>
  <si>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</si>
  <si>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</si>
  <si>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</si>
  <si>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</si>
  <si>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</si>
  <si>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</si>
  <si>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</si>
  <si>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</si>
  <si>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</si>
  <si>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</si>
  <si>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</si>
  <si>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</si>
  <si>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</si>
  <si>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</si>
  <si>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</si>
  <si>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</si>
  <si>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</si>
  <si>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</si>
  <si>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</si>
  <si>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</si>
  <si>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</si>
  <si>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</si>
  <si>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</si>
  <si>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</si>
  <si>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</si>
  <si>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</si>
  <si>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</si>
  <si>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</si>
  <si>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</si>
  <si>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</si>
  <si>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</si>
  <si>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</si>
  <si>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</si>
  <si>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</si>
  <si>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</si>
  <si>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</si>
  <si>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</si>
  <si>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</si>
  <si>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</si>
  <si>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</si>
  <si>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</si>
  <si>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</si>
  <si>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</si>
  <si>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</si>
  <si>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</si>
  <si>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</si>
  <si>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</si>
  <si>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</si>
  <si>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</si>
  <si>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</si>
  <si>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</si>
  <si>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</si>
  <si>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</si>
  <si>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</si>
  <si>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</si>
  <si>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</si>
  <si>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</si>
  <si>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</si>
  <si>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</si>
  <si>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</si>
  <si>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</si>
  <si>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</si>
  <si>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</si>
  <si>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</si>
  <si>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</si>
  <si>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</si>
  <si>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</si>
  <si>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</si>
  <si>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</si>
  <si>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</si>
  <si>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</si>
  <si>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</si>
  <si>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</si>
  <si>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</si>
  <si>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</si>
  <si>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</si>
  <si>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</si>
  <si>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</si>
  <si>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</si>
  <si>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</si>
  <si>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</si>
  <si>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</si>
  <si>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</si>
  <si>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</si>
  <si>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</si>
  <si>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</si>
  <si>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</si>
  <si>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</si>
  <si>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</si>
  <si>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</si>
  <si>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</si>
  <si>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</si>
  <si>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</si>
  <si>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</si>
  <si>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</si>
  <si>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</si>
  <si>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</si>
  <si>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</si>
  <si>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</si>
  <si>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</si>
  <si>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</si>
  <si>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</si>
  <si>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</si>
  <si>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</si>
  <si>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</si>
  <si>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</si>
  <si>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</si>
  <si>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</si>
  <si>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</si>
  <si>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</si>
  <si>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</si>
  <si>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</si>
  <si>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</si>
  <si>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</si>
  <si>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</si>
  <si>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</si>
  <si>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</si>
  <si>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</si>
  <si>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</si>
  <si>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</si>
  <si>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</si>
  <si>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</si>
  <si>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</si>
  <si>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</si>
  <si>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</si>
  <si>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</si>
  <si>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</si>
  <si>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</si>
  <si>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</si>
  <si>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</si>
  <si>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</si>
  <si>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</si>
  <si>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</si>
  <si>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</si>
  <si>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</si>
  <si>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</si>
  <si>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</si>
  <si>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</si>
  <si>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</si>
  <si>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</si>
  <si>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</si>
  <si>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</si>
  <si>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</si>
  <si>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</si>
  <si>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</si>
  <si>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</si>
  <si>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</si>
  <si>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</si>
  <si>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</si>
  <si>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</si>
  <si>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</si>
  <si>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</si>
  <si>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</si>
  <si>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</si>
  <si>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</si>
  <si>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</si>
  <si>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</si>
  <si>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</si>
  <si>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</si>
  <si>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</si>
  <si>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</si>
  <si>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</si>
  <si>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</si>
  <si>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</si>
  <si>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</si>
  <si>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</si>
  <si>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</si>
  <si>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</si>
  <si>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</si>
  <si>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</si>
  <si>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</si>
  <si>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</si>
  <si>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</si>
  <si>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</si>
  <si>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</si>
  <si>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</si>
  <si>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</si>
  <si>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</si>
  <si>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</si>
  <si>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</si>
  <si>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</si>
  <si>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</si>
  <si>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</si>
  <si>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</si>
  <si>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</si>
  <si>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</si>
  <si>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</si>
  <si>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</si>
  <si>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</si>
  <si>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</si>
  <si>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</si>
  <si>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</si>
  <si>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</si>
  <si>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</si>
  <si>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</si>
  <si>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</si>
  <si>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</si>
  <si>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</si>
  <si>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</si>
  <si>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</si>
  <si>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</si>
  <si>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</si>
  <si>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</si>
  <si>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</si>
  <si>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</si>
  <si>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</si>
  <si>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</si>
  <si>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</si>
  <si>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</si>
  <si>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</si>
  <si>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</si>
  <si>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</si>
  <si>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</si>
  <si>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</si>
  <si>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</si>
  <si>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</si>
  <si>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</si>
  <si>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</si>
  <si>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</si>
  <si>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</si>
  <si>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</si>
  <si>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</si>
  <si>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</si>
  <si>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</si>
  <si>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</si>
  <si>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</si>
  <si>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</si>
  <si>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</si>
  <si>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</si>
  <si>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</si>
  <si>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</si>
  <si>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</si>
  <si>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</si>
  <si>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</si>
  <si>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</si>
  <si>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</si>
  <si>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</si>
  <si>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</si>
  <si>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</si>
  <si>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</si>
  <si>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</si>
  <si>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</si>
  <si>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</si>
  <si>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</si>
  <si>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</si>
  <si>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</si>
  <si>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</si>
  <si>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</si>
  <si>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</si>
  <si>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</si>
  <si>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</si>
  <si>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</si>
  <si>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</si>
  <si>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</si>
  <si>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</si>
  <si>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</si>
  <si>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</si>
  <si>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</si>
  <si>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</si>
  <si>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</si>
  <si>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</si>
  <si>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</si>
  <si>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</si>
  <si>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</si>
  <si>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</si>
  <si>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</si>
  <si>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</si>
  <si>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</si>
  <si>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</si>
  <si>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</si>
  <si>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</si>
  <si>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</si>
  <si>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</si>
  <si>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</si>
  <si>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</si>
  <si>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</si>
  <si>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</si>
  <si>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</si>
  <si>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</si>
  <si>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</si>
  <si>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</si>
  <si>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</si>
  <si>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</si>
  <si>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</si>
  <si>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</si>
  <si>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</si>
  <si>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</si>
  <si>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</si>
  <si>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</si>
  <si>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</si>
  <si>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</si>
  <si>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</si>
  <si>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</si>
  <si>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</si>
  <si>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</si>
  <si>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</si>
  <si>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</si>
  <si>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</si>
  <si>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</si>
  <si>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</si>
  <si>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</si>
  <si>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</si>
  <si>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</si>
  <si>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</si>
  <si>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</si>
  <si>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</si>
  <si>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</si>
  <si>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</si>
  <si>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</si>
  <si>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</si>
  <si>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</si>
  <si>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</si>
  <si>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</si>
  <si>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</si>
  <si>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</si>
  <si>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</si>
  <si>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</si>
  <si>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</si>
  <si>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</si>
  <si>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</si>
  <si>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</si>
  <si>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</si>
  <si>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</si>
  <si>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</si>
  <si>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</si>
  <si>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</si>
  <si>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</si>
  <si>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</si>
  <si>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</si>
  <si>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</si>
  <si>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</si>
  <si>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</si>
  <si>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</si>
  <si>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</si>
  <si>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</si>
  <si>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</si>
  <si>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</si>
  <si>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</si>
  <si>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</si>
  <si>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</si>
  <si>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</si>
  <si>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</si>
  <si>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</si>
  <si>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</si>
  <si>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</si>
  <si>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</si>
  <si>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</si>
  <si>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</si>
  <si>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</si>
  <si>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</si>
  <si>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</si>
  <si>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</si>
  <si>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</si>
  <si>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</si>
  <si>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</si>
  <si>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</si>
  <si>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</si>
  <si>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</si>
  <si>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</si>
  <si>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</si>
  <si>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</si>
  <si>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</si>
  <si>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</si>
  <si>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</si>
  <si>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</si>
  <si>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</si>
  <si>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</si>
  <si>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</si>
  <si>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</si>
  <si>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</si>
  <si>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</si>
  <si>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</si>
  <si>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</si>
  <si>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</si>
  <si>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</si>
  <si>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</si>
  <si>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</si>
  <si>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</si>
  <si>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</si>
  <si>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</si>
  <si>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</si>
  <si>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</si>
  <si>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</si>
  <si>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</si>
  <si>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</si>
  <si>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</si>
  <si>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</si>
  <si>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</si>
  <si>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</si>
  <si>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</si>
  <si>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</si>
  <si>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</si>
  <si>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</si>
  <si>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</si>
  <si>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</si>
  <si>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</si>
  <si>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</si>
  <si>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</si>
  <si>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</si>
  <si>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</si>
  <si>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</si>
  <si>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</si>
  <si>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</si>
  <si>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</si>
  <si>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</si>
  <si>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</si>
  <si>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</si>
  <si>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</si>
  <si>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</si>
  <si>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</si>
  <si>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</si>
  <si>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</si>
  <si>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</si>
  <si>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</si>
  <si>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</si>
  <si>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</si>
  <si>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</si>
  <si>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</si>
  <si>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</si>
  <si>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</si>
  <si>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</si>
  <si>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</si>
  <si>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</si>
  <si>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</si>
  <si>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</si>
  <si>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</si>
  <si>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</si>
  <si>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</si>
  <si>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</si>
  <si>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</si>
  <si>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</si>
  <si>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</si>
  <si>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</si>
  <si>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</si>
  <si>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</si>
  <si>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</si>
  <si>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</si>
  <si>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</si>
  <si>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</si>
  <si>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</si>
  <si>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</si>
  <si>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</si>
  <si>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</si>
  <si>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</si>
  <si>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</si>
  <si>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</si>
  <si>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</si>
  <si>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</si>
  <si>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</si>
  <si>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</si>
  <si>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</si>
  <si>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</si>
  <si>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</si>
  <si>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</si>
  <si>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</si>
  <si>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</si>
  <si>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</si>
  <si>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</si>
  <si>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</si>
  <si>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</si>
  <si>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</si>
  <si>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</si>
  <si>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</si>
  <si>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</si>
  <si>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</si>
  <si>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</si>
  <si>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</si>
  <si>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</si>
  <si>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</si>
  <si>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</si>
  <si>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</si>
  <si>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</si>
  <si>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</si>
  <si>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</si>
  <si>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</si>
  <si>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</si>
  <si>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</si>
  <si>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</si>
  <si>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</si>
  <si>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</si>
  <si>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</si>
  <si>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</si>
  <si>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</si>
  <si>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</si>
  <si>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</si>
  <si>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</si>
  <si>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</si>
  <si>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</si>
  <si>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</si>
  <si>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</si>
  <si>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</si>
  <si>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</si>
  <si>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</si>
  <si>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</si>
  <si>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</si>
  <si>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</si>
  <si>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</si>
  <si>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</si>
  <si>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</si>
  <si>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</si>
  <si>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</si>
  <si>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</si>
  <si>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</si>
  <si>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</si>
  <si>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</si>
  <si>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</si>
  <si>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</si>
  <si>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</si>
  <si>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</si>
  <si>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</si>
  <si>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</si>
  <si>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</si>
  <si>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</si>
  <si>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</si>
  <si>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</si>
  <si>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</si>
  <si>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</si>
  <si>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</si>
  <si>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</si>
  <si>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</si>
  <si>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</si>
  <si>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</si>
  <si>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</si>
  <si>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</si>
  <si>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</si>
  <si>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</si>
  <si>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</si>
  <si>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</si>
  <si>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</si>
  <si>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</si>
  <si>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</si>
  <si>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</si>
  <si>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</si>
  <si>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</si>
  <si>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</si>
  <si>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</si>
  <si>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</si>
  <si>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</si>
  <si>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</si>
  <si>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</si>
  <si>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</si>
  <si>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</si>
  <si>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</si>
  <si>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</si>
  <si>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</si>
  <si>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</si>
  <si>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</si>
  <si>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</si>
  <si>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</si>
  <si>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</si>
  <si>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</si>
  <si>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</si>
  <si>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</si>
  <si>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</si>
  <si>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</si>
  <si>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</si>
  <si>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</si>
  <si>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</si>
  <si>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</si>
  <si>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</si>
  <si>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</si>
  <si>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</si>
  <si>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</si>
  <si>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</si>
  <si>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</si>
  <si>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</si>
  <si>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</si>
  <si>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</si>
  <si>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</si>
  <si>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</si>
  <si>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</si>
  <si>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</si>
  <si>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</si>
  <si>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</si>
  <si>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</si>
  <si>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</si>
  <si>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</si>
  <si>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</si>
  <si>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</si>
  <si>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</si>
  <si>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</si>
  <si>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</si>
  <si>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</si>
  <si>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</si>
  <si>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</si>
  <si>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</si>
  <si>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</si>
  <si>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</si>
  <si>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</si>
  <si>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</si>
  <si>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</si>
  <si>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</si>
  <si>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</si>
  <si>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</si>
  <si>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</si>
  <si>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</si>
  <si>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</si>
  <si>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</si>
  <si>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</si>
  <si>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</si>
  <si>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</si>
  <si>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</si>
  <si>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</si>
  <si>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</si>
  <si>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</si>
  <si>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</si>
  <si>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</si>
  <si>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</si>
  <si>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</si>
  <si>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</si>
  <si>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</si>
  <si>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</si>
  <si>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</si>
  <si>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</si>
  <si>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</si>
  <si>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</si>
  <si>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</si>
  <si>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</si>
  <si>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</si>
  <si>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</si>
  <si>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</si>
  <si>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</si>
  <si>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</si>
  <si>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</si>
  <si>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</si>
  <si>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</si>
  <si>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</si>
  <si>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</si>
  <si>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</si>
  <si>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</si>
  <si>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</si>
  <si>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</si>
  <si>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</si>
  <si>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</si>
  <si>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</si>
  <si>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</si>
  <si>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</si>
  <si>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</si>
  <si>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</si>
  <si>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</si>
  <si>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</si>
  <si>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</si>
  <si>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</si>
  <si>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</si>
  <si>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</si>
  <si>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</si>
  <si>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</si>
  <si>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</si>
  <si>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</si>
  <si>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</si>
  <si>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</si>
  <si>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</si>
  <si>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</si>
  <si>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</si>
  <si>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</si>
  <si>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</si>
  <si>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</si>
  <si>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</si>
  <si>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</si>
  <si>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</si>
  <si>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</si>
  <si>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</si>
  <si>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</si>
  <si>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</si>
  <si>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</si>
  <si>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</si>
  <si>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</si>
  <si>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</si>
  <si>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</si>
  <si>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</si>
  <si>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</si>
  <si>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</si>
  <si>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</si>
  <si>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</si>
  <si>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</si>
  <si>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</si>
  <si>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</si>
  <si>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</si>
  <si>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</si>
  <si>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</si>
  <si>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</si>
  <si>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</si>
  <si>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</si>
  <si>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</si>
  <si>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</si>
  <si>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</si>
  <si>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</si>
  <si>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</si>
  <si>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</si>
  <si>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</si>
  <si>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</si>
  <si>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</si>
  <si>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</si>
  <si>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</si>
  <si>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</si>
  <si>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</si>
  <si>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</si>
  <si>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</si>
  <si>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</si>
  <si>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</si>
  <si>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</si>
  <si>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</si>
  <si>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</si>
  <si>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</si>
  <si>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</si>
  <si>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</si>
  <si>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</si>
  <si>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</si>
  <si>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</si>
  <si>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</si>
  <si>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</si>
  <si>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</si>
  <si>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</si>
  <si>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</si>
  <si>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</si>
  <si>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</si>
  <si>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</si>
  <si>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</si>
  <si>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</si>
  <si>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</si>
  <si>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</si>
  <si>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</si>
  <si>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</si>
  <si>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</si>
  <si>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</si>
  <si>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</si>
  <si>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</si>
  <si>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</si>
  <si>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</si>
  <si>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</si>
  <si>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</si>
  <si>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</si>
  <si>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</si>
  <si>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</si>
  <si>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</si>
  <si>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</si>
  <si>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</si>
  <si>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</si>
  <si>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</si>
  <si>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</si>
  <si>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</si>
  <si>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</si>
  <si>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</si>
  <si>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</si>
  <si>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</si>
  <si>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</si>
  <si>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</si>
  <si>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</si>
  <si>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</si>
  <si>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</si>
  <si>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</si>
  <si>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</si>
  <si>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</si>
  <si>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</si>
  <si>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</si>
  <si>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</si>
  <si>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</si>
  <si>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</si>
  <si>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</si>
  <si>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</si>
  <si>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</si>
  <si>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</si>
  <si>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</si>
  <si>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</si>
  <si>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</si>
  <si>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</si>
  <si>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</si>
  <si>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</si>
  <si>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</si>
  <si>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</si>
  <si>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</si>
  <si>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</si>
  <si>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</si>
  <si>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</si>
  <si>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</si>
  <si>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</si>
  <si>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</si>
  <si>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</si>
  <si>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</si>
  <si>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</si>
  <si>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</si>
  <si>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</si>
  <si>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</si>
  <si>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</si>
  <si>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</si>
  <si>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</si>
  <si>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</si>
  <si>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</si>
  <si>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</si>
  <si>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</si>
  <si>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</si>
  <si>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</si>
  <si>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</si>
  <si>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</si>
  <si>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</si>
  <si>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</si>
  <si>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</si>
  <si>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</si>
  <si>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</si>
  <si>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</si>
  <si>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</si>
  <si>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</si>
  <si>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</si>
  <si>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</si>
  <si>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</si>
  <si>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</si>
  <si>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</si>
  <si>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</si>
  <si>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</si>
  <si>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</si>
  <si>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</si>
  <si>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</si>
  <si>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</si>
  <si>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</si>
  <si>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</si>
  <si>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</si>
  <si>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</si>
  <si>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</si>
  <si>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</si>
  <si>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</si>
  <si>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</si>
  <si>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</si>
  <si>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</si>
  <si>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</si>
  <si>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</si>
  <si>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</si>
  <si>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</si>
  <si>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</si>
  <si>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</si>
  <si>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</si>
  <si>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</si>
  <si>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</si>
  <si>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</si>
  <si>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</si>
  <si>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</si>
  <si>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</si>
  <si>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</si>
  <si>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</si>
  <si>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</si>
  <si>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</si>
  <si>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</si>
  <si>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</si>
  <si>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</si>
  <si>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</si>
  <si>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</si>
  <si>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</si>
  <si>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</si>
  <si>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</si>
  <si>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</si>
  <si>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</si>
  <si>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</si>
  <si>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</si>
  <si>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</si>
  <si>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</si>
  <si>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</si>
  <si>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</si>
  <si>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</si>
  <si>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</si>
  <si>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</si>
  <si>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</si>
  <si>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</si>
  <si>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</si>
  <si>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</si>
  <si>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</si>
  <si>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</si>
  <si>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</si>
  <si>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</si>
  <si>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</si>
  <si>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</si>
  <si>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</si>
  <si>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</si>
  <si>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</si>
  <si>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</si>
  <si>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</si>
  <si>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</si>
  <si>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</si>
  <si>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</si>
  <si>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</si>
  <si>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</si>
  <si>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</si>
  <si>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</si>
  <si>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</si>
  <si>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</si>
  <si>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</si>
  <si>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</si>
  <si>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</si>
  <si>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</si>
  <si>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</si>
  <si>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</si>
  <si>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</si>
  <si>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</si>
  <si>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</si>
  <si>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</si>
  <si>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</si>
  <si>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</si>
  <si>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</si>
  <si>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</si>
  <si>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</si>
  <si>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</si>
  <si>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</si>
  <si>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</si>
  <si>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</si>
  <si>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</si>
  <si>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</si>
  <si>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</si>
  <si>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</si>
  <si>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</si>
  <si>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</si>
  <si>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</si>
  <si>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</si>
  <si>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</si>
  <si>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</si>
  <si>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</si>
  <si>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</si>
  <si>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</si>
  <si>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</si>
  <si>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</si>
  <si>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</si>
  <si>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</si>
  <si>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</si>
  <si>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</si>
  <si>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</si>
  <si>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</si>
  <si>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</si>
  <si>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</si>
  <si>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</si>
  <si>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</si>
  <si>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</si>
  <si>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</si>
  <si>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</si>
  <si>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</si>
  <si>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</si>
  <si>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</si>
  <si>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</si>
  <si>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</si>
  <si>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</si>
  <si>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</si>
  <si>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</si>
  <si>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</si>
  <si>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</si>
  <si>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</si>
  <si>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</si>
  <si>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</si>
  <si>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</si>
  <si>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</si>
  <si>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</si>
  <si>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</si>
  <si>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</si>
  <si>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</si>
  <si>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</si>
  <si>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</si>
  <si>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</si>
  <si>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</si>
  <si>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</si>
  <si>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</si>
  <si>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</si>
  <si>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</si>
  <si>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</si>
  <si>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</si>
  <si>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</si>
  <si>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</si>
  <si>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</si>
  <si>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</si>
  <si>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</si>
  <si>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</si>
  <si>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</si>
  <si>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</si>
  <si>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</si>
  <si>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</si>
  <si>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</si>
  <si>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</si>
  <si>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</si>
  <si>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</si>
  <si>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</si>
  <si>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</si>
  <si>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</si>
  <si>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</si>
  <si>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</si>
  <si>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</si>
  <si>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</si>
  <si>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</si>
  <si>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</si>
  <si>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</si>
  <si>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</si>
  <si>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</si>
  <si>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</si>
  <si>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</si>
  <si>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</si>
  <si>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</si>
  <si>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</si>
  <si>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</si>
  <si>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</si>
  <si>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</si>
  <si>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</si>
  <si>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</si>
  <si>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</si>
  <si>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</si>
  <si>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</si>
  <si>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</si>
  <si>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</si>
  <si>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</si>
  <si>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</si>
  <si>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</si>
  <si>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</si>
  <si>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</si>
  <si>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</si>
  <si>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</si>
  <si>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</si>
  <si>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</si>
  <si>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</si>
  <si>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</si>
  <si>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</si>
  <si>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</si>
  <si>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</si>
  <si>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</si>
  <si>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</si>
  <si>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</si>
  <si>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</si>
  <si>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</si>
  <si>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</si>
  <si>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</si>
  <si>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</si>
  <si>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</si>
  <si>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</si>
  <si>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</si>
  <si>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</si>
  <si>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</si>
  <si>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</si>
  <si>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</si>
  <si>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</si>
  <si>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</si>
  <si>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</si>
  <si>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</si>
  <si>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</si>
  <si>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</si>
  <si>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</si>
  <si>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</si>
  <si>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</si>
  <si>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</si>
  <si>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</si>
  <si>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</si>
  <si>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</si>
  <si>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</si>
  <si>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</si>
  <si>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</si>
  <si>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</si>
  <si>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</si>
  <si>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</si>
  <si>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</si>
  <si>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</si>
  <si>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</si>
  <si>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</si>
  <si>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</si>
  <si>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</si>
  <si>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</si>
  <si>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</si>
  <si>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</si>
  <si>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</si>
  <si>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</si>
  <si>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</si>
  <si>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</si>
  <si>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</si>
  <si>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</si>
  <si>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</si>
  <si>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</si>
  <si>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</si>
  <si>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</si>
  <si>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</si>
  <si>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</si>
  <si>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</si>
  <si>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</si>
  <si>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</si>
  <si>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</si>
  <si>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</si>
  <si>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</si>
  <si>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</si>
  <si>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</si>
  <si>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</si>
  <si>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</si>
  <si>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</si>
  <si>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</si>
  <si>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</si>
  <si>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</si>
  <si>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</si>
  <si>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</si>
  <si>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</si>
  <si>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</si>
  <si>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</si>
  <si>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</si>
  <si>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</si>
  <si>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</si>
  <si>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</si>
  <si>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</si>
  <si>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</si>
  <si>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</si>
  <si>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</si>
  <si>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</si>
  <si>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</si>
  <si>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</si>
  <si>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</si>
  <si>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</si>
  <si>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</si>
  <si>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</si>
  <si>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</si>
  <si>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</si>
  <si>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</si>
  <si>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</si>
  <si>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</si>
  <si>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</si>
  <si>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</si>
  <si>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</si>
  <si>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</si>
  <si>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</si>
  <si>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</si>
  <si>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</si>
  <si>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</si>
  <si>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</si>
  <si>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</si>
  <si>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</si>
  <si>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</si>
  <si>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</si>
  <si>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</si>
  <si>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</si>
  <si>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</si>
  <si>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</si>
  <si>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</si>
  <si>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</si>
  <si>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</si>
  <si>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</si>
  <si>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</si>
  <si>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</si>
  <si>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</si>
  <si>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</si>
  <si>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</si>
  <si>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</si>
  <si>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</si>
  <si>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</si>
  <si>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</si>
  <si>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</si>
  <si>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</si>
  <si>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</si>
  <si>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</si>
  <si>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</si>
  <si>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</si>
  <si>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</si>
  <si>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</si>
  <si>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</si>
  <si>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</si>
  <si>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</si>
  <si>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</si>
  <si>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</si>
  <si>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</si>
  <si>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</si>
  <si>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</si>
  <si>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</si>
  <si>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</si>
  <si>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</si>
  <si>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</si>
  <si>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</si>
  <si>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</si>
  <si>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</si>
  <si>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</si>
  <si>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</si>
  <si>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</si>
  <si>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</si>
  <si>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</si>
  <si>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</si>
  <si>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</si>
  <si>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</si>
  <si>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</si>
  <si>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</si>
  <si>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</si>
  <si>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</si>
  <si>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</si>
  <si>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</si>
  <si>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</si>
  <si>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</si>
  <si>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</si>
  <si>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</si>
  <si>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</si>
  <si>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</si>
  <si>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</si>
  <si>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</si>
  <si>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</si>
  <si>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</si>
  <si>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</si>
  <si>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</si>
  <si>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</si>
  <si>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</si>
  <si>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</si>
  <si>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</si>
  <si>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</si>
  <si>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</si>
  <si>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</si>
  <si>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</si>
  <si>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</si>
  <si>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</si>
  <si>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</si>
  <si>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</si>
  <si>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</si>
  <si>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</si>
  <si>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</si>
  <si>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</si>
  <si>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</si>
  <si>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</si>
  <si>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</si>
  <si>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</si>
  <si>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</si>
  <si>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</si>
  <si>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</si>
  <si>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</si>
  <si>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</si>
  <si>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</si>
  <si>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</si>
  <si>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</si>
  <si>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</si>
  <si>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</si>
  <si>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</si>
  <si>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</si>
  <si>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</si>
  <si>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</si>
  <si>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</si>
  <si>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</si>
  <si>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</si>
  <si>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</si>
  <si>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</si>
  <si>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</si>
  <si>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</si>
  <si>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</si>
  <si>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</si>
  <si>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</si>
  <si>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</si>
  <si>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</si>
  <si>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</si>
  <si>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</si>
  <si>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</si>
  <si>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</si>
  <si>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</si>
  <si>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</si>
  <si>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</si>
  <si>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</si>
  <si>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</si>
  <si>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</si>
  <si>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</si>
  <si>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</si>
  <si>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</si>
  <si>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</si>
  <si>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</si>
  <si>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</si>
  <si>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</si>
  <si>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</si>
  <si>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</si>
  <si>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</si>
  <si>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</si>
  <si>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</si>
  <si>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</si>
  <si>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</si>
  <si>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</si>
  <si>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</si>
  <si>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</si>
  <si>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</si>
  <si>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</si>
  <si>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</si>
  <si>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</si>
  <si>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</si>
  <si>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</si>
  <si>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</si>
  <si>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</si>
  <si>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</si>
  <si>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</si>
  <si>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</si>
  <si>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</si>
  <si>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</si>
  <si>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</si>
  <si>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</si>
  <si>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</si>
  <si>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</si>
  <si>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</si>
  <si>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</si>
  <si>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</si>
  <si>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</si>
  <si>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</si>
  <si>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</si>
  <si>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</si>
  <si>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</si>
  <si>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</si>
  <si>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</si>
  <si>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</si>
  <si>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</si>
  <si>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</si>
  <si>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</si>
  <si>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</si>
  <si>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</si>
  <si>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</si>
  <si>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</si>
  <si>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</si>
  <si>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</si>
  <si>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</si>
  <si>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</si>
  <si>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</si>
  <si>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</si>
  <si>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</si>
  <si>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</si>
  <si>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</si>
  <si>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</si>
  <si>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</si>
  <si>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</si>
  <si>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</si>
  <si>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</si>
  <si>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</si>
  <si>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</si>
  <si>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</si>
  <si>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</si>
  <si>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</si>
  <si>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</si>
  <si>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</si>
  <si>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</si>
  <si>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</si>
  <si>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</si>
  <si>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</si>
  <si>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</si>
  <si>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</si>
  <si>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</si>
  <si>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</si>
  <si>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</si>
  <si>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</si>
  <si>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</si>
  <si>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</si>
  <si>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</si>
  <si>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</si>
  <si>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</si>
  <si>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</si>
  <si>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</si>
  <si>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</si>
  <si>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</si>
  <si>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</si>
  <si>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</si>
  <si>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</si>
  <si>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</si>
  <si>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</si>
  <si>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</si>
  <si>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</si>
  <si>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</si>
  <si>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</si>
  <si>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</si>
  <si>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</si>
  <si>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</si>
  <si>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</si>
  <si>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</si>
  <si>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</si>
  <si>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</si>
  <si>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</si>
  <si>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</si>
  <si>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</si>
  <si>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</si>
  <si>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</si>
  <si>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</si>
  <si>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</si>
  <si>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</si>
  <si>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</si>
  <si>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</si>
  <si>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</si>
  <si>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</si>
  <si>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</si>
  <si>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</si>
  <si>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</si>
  <si>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</si>
  <si>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</si>
  <si>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</si>
  <si>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</si>
  <si>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</si>
  <si>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</si>
  <si>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</si>
  <si>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</si>
  <si>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</si>
  <si>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</si>
  <si>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</si>
  <si>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</si>
  <si>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</si>
  <si>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</si>
  <si>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</si>
  <si>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</si>
  <si>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</si>
  <si>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</si>
  <si>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</si>
  <si>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</si>
  <si>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</si>
  <si>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</si>
  <si>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</si>
  <si>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</si>
  <si>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</si>
  <si>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</si>
  <si>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</si>
  <si>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</si>
  <si>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</si>
  <si>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</si>
  <si>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</si>
  <si>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</si>
  <si>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</si>
  <si>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</si>
  <si>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</si>
  <si>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</si>
  <si>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</si>
  <si>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</si>
  <si>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</si>
  <si>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</si>
  <si>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</si>
  <si>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</si>
  <si>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</si>
  <si>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</si>
  <si>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</si>
  <si>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</si>
  <si>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</si>
  <si>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</si>
  <si>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</si>
  <si>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</si>
  <si>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</si>
  <si>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</si>
  <si>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</si>
  <si>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</si>
  <si>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</si>
  <si>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</si>
  <si>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</si>
  <si>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</si>
  <si>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</si>
  <si>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</si>
  <si>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</si>
  <si>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</si>
  <si>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</si>
  <si>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</si>
  <si>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</si>
  <si>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</si>
  <si>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</si>
  <si>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</si>
  <si>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</si>
  <si>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</si>
  <si>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</si>
  <si>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</si>
  <si>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</si>
  <si>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</si>
  <si>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</si>
  <si>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</si>
  <si>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</si>
  <si>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</si>
  <si>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</si>
  <si>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</si>
  <si>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</si>
  <si>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</si>
  <si>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</si>
  <si>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</si>
  <si>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</si>
  <si>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</si>
  <si>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</si>
  <si>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</si>
  <si>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</si>
  <si>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</si>
  <si>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</si>
  <si>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</si>
  <si>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</si>
  <si>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</si>
  <si>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</si>
  <si>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</si>
  <si>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</si>
  <si>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</si>
  <si>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</si>
  <si>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</si>
  <si>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</si>
  <si>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</si>
  <si>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</si>
  <si>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</si>
  <si>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</si>
  <si>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</si>
  <si>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</si>
  <si>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</si>
  <si>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</si>
  <si>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</si>
  <si>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</si>
  <si>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</si>
  <si>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</si>
  <si>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</si>
  <si>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</si>
  <si>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</si>
  <si>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</si>
  <si>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</si>
  <si>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</si>
  <si>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</si>
  <si>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</si>
  <si>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</si>
  <si>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</si>
  <si>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</si>
  <si>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</si>
  <si>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</si>
  <si>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</si>
  <si>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</si>
  <si>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</si>
  <si>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</si>
  <si>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</si>
  <si>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</si>
  <si>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</si>
  <si>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</si>
  <si>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</si>
  <si>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</si>
  <si>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</si>
  <si>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</si>
  <si>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</si>
  <si>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</si>
  <si>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</si>
  <si>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</si>
  <si>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</si>
  <si>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</si>
  <si>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</si>
  <si>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</si>
  <si>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</si>
  <si>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</si>
  <si>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</si>
  <si>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</si>
  <si>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</si>
  <si>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</si>
  <si>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</si>
  <si>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</si>
  <si>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</si>
  <si>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</si>
  <si>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</si>
  <si>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</si>
  <si>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</si>
  <si>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</si>
  <si>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</si>
  <si>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</si>
  <si>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</si>
  <si>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</si>
  <si>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</si>
  <si>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</si>
  <si>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</si>
  <si>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</si>
  <si>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</si>
  <si>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</si>
  <si>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</si>
  <si>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</si>
  <si>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</si>
  <si>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</si>
  <si>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</si>
  <si>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</si>
  <si>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</si>
  <si>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</si>
  <si>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</si>
  <si>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</si>
  <si>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</si>
  <si>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</si>
  <si>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</si>
  <si>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</si>
  <si>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</si>
  <si>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</si>
  <si>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</si>
  <si>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</si>
  <si>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</si>
  <si>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</si>
  <si>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</si>
  <si>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</si>
  <si>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</si>
  <si>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</si>
  <si>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</si>
  <si>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</si>
  <si>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</si>
  <si>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</si>
  <si>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</si>
  <si>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</si>
  <si>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</si>
  <si>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</si>
  <si>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</si>
  <si>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</si>
  <si>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</si>
  <si>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</si>
  <si>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</si>
  <si>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</si>
  <si>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</si>
  <si>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</si>
  <si>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</si>
  <si>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</si>
  <si>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</si>
  <si>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</si>
  <si>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</si>
  <si>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</si>
  <si>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</si>
  <si>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</si>
  <si>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</si>
  <si>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</si>
  <si>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</si>
  <si>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</si>
  <si>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</si>
  <si>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</si>
  <si>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</si>
  <si>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</si>
  <si>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</si>
  <si>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</si>
  <si>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</si>
  <si>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</si>
  <si>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</si>
  <si>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</si>
  <si>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</si>
  <si>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</si>
  <si>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</si>
  <si>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</si>
  <si>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</si>
  <si>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</si>
  <si>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</si>
  <si>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</si>
  <si>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</si>
  <si>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</si>
  <si>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</si>
  <si>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</si>
  <si>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</si>
  <si>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</si>
  <si>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</si>
  <si>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</si>
  <si>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</si>
  <si>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</si>
  <si>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</si>
  <si>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</si>
  <si>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</si>
  <si>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</si>
  <si>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</si>
  <si>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</si>
  <si>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</si>
  <si>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</si>
  <si>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</si>
  <si>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</si>
  <si>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</si>
  <si>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</si>
  <si>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</si>
  <si>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</si>
  <si>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</si>
  <si>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</si>
  <si>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</si>
  <si>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</si>
  <si>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</si>
  <si>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</si>
  <si>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</si>
  <si>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</si>
  <si>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</si>
  <si>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</si>
  <si>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</si>
  <si>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</si>
  <si>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</si>
  <si>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</si>
  <si>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</si>
  <si>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</si>
  <si>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</si>
  <si>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</si>
  <si>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</si>
  <si>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</si>
  <si>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</si>
  <si>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</si>
  <si>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</si>
  <si>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</si>
  <si>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</si>
  <si>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</si>
  <si>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</si>
  <si>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</si>
  <si>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</si>
  <si>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</si>
  <si>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</si>
  <si>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</si>
  <si>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</si>
  <si>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</si>
  <si>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</si>
  <si>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</si>
  <si>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</si>
  <si>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</si>
  <si>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</si>
  <si>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</si>
  <si>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</si>
  <si>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</si>
  <si>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</si>
  <si>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</si>
  <si>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</si>
  <si>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</si>
  <si>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</si>
  <si>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</si>
  <si>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</si>
  <si>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</si>
  <si>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</si>
  <si>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</si>
  <si>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</si>
  <si>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</si>
  <si>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</si>
  <si>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</si>
  <si>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</si>
  <si>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</si>
  <si>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</si>
  <si>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</si>
  <si>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</si>
  <si>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</si>
  <si>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</si>
  <si>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</si>
  <si>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</si>
  <si>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</si>
  <si>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</si>
  <si>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</si>
  <si>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</si>
  <si>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</si>
  <si>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</si>
  <si>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</si>
  <si>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</si>
  <si>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</si>
  <si>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</si>
  <si>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</si>
  <si>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</si>
  <si>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</si>
  <si>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</si>
  <si>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</si>
  <si>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</si>
  <si>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</si>
  <si>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</si>
  <si>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</si>
  <si>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</si>
  <si>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</si>
  <si>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</si>
  <si>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</si>
  <si>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</si>
  <si>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</si>
  <si>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</si>
  <si>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</si>
  <si>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</si>
  <si>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</si>
  <si>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</si>
  <si>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</si>
  <si>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</si>
  <si>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</si>
  <si>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</si>
  <si>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</si>
  <si>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</si>
  <si>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</si>
  <si>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</si>
  <si>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</si>
  <si>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</si>
  <si>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</si>
  <si>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</si>
  <si>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</si>
  <si>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</si>
  <si>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</si>
  <si>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</si>
  <si>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</si>
  <si>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</si>
  <si>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</si>
  <si>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</si>
  <si>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</si>
  <si>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</si>
  <si>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</si>
  <si>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</si>
  <si>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</si>
  <si>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</si>
  <si>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</si>
  <si>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</si>
  <si>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</si>
  <si>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</si>
  <si>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</si>
  <si>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</si>
  <si>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</si>
  <si>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</si>
  <si>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</si>
  <si>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</si>
  <si>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</si>
  <si>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</si>
  <si>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</si>
  <si>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</si>
  <si>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</si>
  <si>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</si>
  <si>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</si>
  <si>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</si>
  <si>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</si>
  <si>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</si>
  <si>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</si>
  <si>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</si>
  <si>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</si>
  <si>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</si>
  <si>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</si>
  <si>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</si>
  <si>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</si>
  <si>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</si>
  <si>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</si>
  <si>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</si>
  <si>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</si>
  <si>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</si>
  <si>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</si>
  <si>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</si>
  <si>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</si>
  <si>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</si>
  <si>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</si>
  <si>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</si>
  <si>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</si>
  <si>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</si>
  <si>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</si>
  <si>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</si>
  <si>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</si>
  <si>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</si>
  <si>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</si>
  <si>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</si>
  <si>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</si>
  <si>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</si>
  <si>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</si>
  <si>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</si>
  <si>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</si>
  <si>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</si>
  <si>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</si>
  <si>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</si>
  <si>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</si>
  <si>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</si>
  <si>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</si>
  <si>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</si>
  <si>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</si>
  <si>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</si>
  <si>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</si>
  <si>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</si>
  <si>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</si>
  <si>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</si>
  <si>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</si>
  <si>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</si>
  <si>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</si>
  <si>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</si>
  <si>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</si>
  <si>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</si>
  <si>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</si>
  <si>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</si>
  <si>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</si>
  <si>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</si>
  <si>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</si>
  <si>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</si>
  <si>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</si>
  <si>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</si>
  <si>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</si>
  <si>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</si>
  <si>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</si>
  <si>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</si>
  <si>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</si>
  <si>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</si>
  <si>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</si>
  <si>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</si>
  <si>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</si>
  <si>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</si>
  <si>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</si>
  <si>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</si>
  <si>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</si>
  <si>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</si>
  <si>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</si>
  <si>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</si>
  <si>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</si>
  <si>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</si>
  <si>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</si>
  <si>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</si>
  <si>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</si>
  <si>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</si>
  <si>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</si>
  <si>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</si>
  <si>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</si>
  <si>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</si>
  <si>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</si>
  <si>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</si>
  <si>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</si>
  <si>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</si>
  <si>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</si>
  <si>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</si>
  <si>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</si>
  <si>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</si>
  <si>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</si>
  <si>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</si>
  <si>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</si>
  <si>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</si>
  <si>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</si>
  <si>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</si>
  <si>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</si>
  <si>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</si>
  <si>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</si>
  <si>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</si>
  <si>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</si>
  <si>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</si>
  <si>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</si>
  <si>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</si>
  <si>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</si>
  <si>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</si>
  <si>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</si>
  <si>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</si>
  <si>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</si>
  <si>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</si>
  <si>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</si>
  <si>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</si>
  <si>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</si>
  <si>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</si>
  <si>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</si>
  <si>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</si>
  <si>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</si>
  <si>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</si>
  <si>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</si>
  <si>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</si>
  <si>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</si>
  <si>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</si>
  <si>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</si>
  <si>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</si>
  <si>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</si>
  <si>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</si>
  <si>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</si>
  <si>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</si>
  <si>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</si>
  <si>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</si>
  <si>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</si>
  <si>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</si>
  <si>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</si>
  <si>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</si>
  <si>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</si>
  <si>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</si>
  <si>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</si>
  <si>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</si>
  <si>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</si>
  <si>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</si>
  <si>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</si>
  <si>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</si>
  <si>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</si>
  <si>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</si>
  <si>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</si>
  <si>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</si>
  <si>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</si>
  <si>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</si>
  <si>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</si>
  <si>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</si>
  <si>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</si>
  <si>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</si>
  <si>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</si>
  <si>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</si>
  <si>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</si>
  <si>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</si>
  <si>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</si>
  <si>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</si>
  <si>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</si>
  <si>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</si>
  <si>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</si>
  <si>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</si>
  <si>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</si>
  <si>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</si>
  <si>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</si>
  <si>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</si>
  <si>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</si>
  <si>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</si>
  <si>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</si>
  <si>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</si>
  <si>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</si>
  <si>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</si>
  <si>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</si>
  <si>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</si>
  <si>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</si>
  <si>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</si>
  <si>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</si>
  <si>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</si>
  <si>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</si>
  <si>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</si>
  <si>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</si>
  <si>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</si>
  <si>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</si>
  <si>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</si>
  <si>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</si>
  <si>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</si>
  <si>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</si>
  <si>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</si>
  <si>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</si>
  <si>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</si>
  <si>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</si>
  <si>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</si>
  <si>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</si>
  <si>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</si>
  <si>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</si>
  <si>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</si>
  <si>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</si>
  <si>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</si>
  <si>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</si>
  <si>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</si>
  <si>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</si>
  <si>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</si>
  <si>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</si>
  <si>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</si>
  <si>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</si>
  <si>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</si>
  <si>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</si>
  <si>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</si>
  <si>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</si>
  <si>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</si>
  <si>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</si>
  <si>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</si>
  <si>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</si>
  <si>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</si>
  <si>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</si>
  <si>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</si>
  <si>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</si>
  <si>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</si>
  <si>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</si>
  <si>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</si>
  <si>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</si>
  <si>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</si>
  <si>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</si>
  <si>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</si>
  <si>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</si>
  <si>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</si>
  <si>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</si>
  <si>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</si>
  <si>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</si>
  <si>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</si>
  <si>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</si>
  <si>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</si>
  <si>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</si>
  <si>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</si>
  <si>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</si>
  <si>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</si>
  <si>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</si>
  <si>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</si>
  <si>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</si>
  <si>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</si>
  <si>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</si>
  <si>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</si>
  <si>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</si>
  <si>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</si>
  <si>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</si>
  <si>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</si>
  <si>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</si>
  <si>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</si>
  <si>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</si>
  <si>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</si>
  <si>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</si>
  <si>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</si>
  <si>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</si>
  <si>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</si>
  <si>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</si>
  <si>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</si>
  <si>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</si>
  <si>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</si>
  <si>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</si>
  <si>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</si>
  <si>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</si>
  <si>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</si>
  <si>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</si>
  <si>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</si>
  <si>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</si>
  <si>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</si>
  <si>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</si>
  <si>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</si>
  <si>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</si>
  <si>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</si>
  <si>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</si>
  <si>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</si>
  <si>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</si>
  <si>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</si>
  <si>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</si>
  <si>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</si>
  <si>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</si>
  <si>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</si>
  <si>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</si>
  <si>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</si>
  <si>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</si>
  <si>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</si>
  <si>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</si>
  <si>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</si>
  <si>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</si>
  <si>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</si>
  <si>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</si>
  <si>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</si>
  <si>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</si>
  <si>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</si>
  <si>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</si>
  <si>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</si>
  <si>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</si>
  <si>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</si>
  <si>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</si>
  <si>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</si>
  <si>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</si>
  <si>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</si>
  <si>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</si>
  <si>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</si>
  <si>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</si>
  <si>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</si>
  <si>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</si>
  <si>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</si>
  <si>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</si>
  <si>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</si>
  <si>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</si>
  <si>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</si>
  <si>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</si>
  <si>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</si>
  <si>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</si>
  <si>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</si>
  <si>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</si>
  <si>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</si>
  <si>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</si>
  <si>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</si>
  <si>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</si>
  <si>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</si>
  <si>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</si>
  <si>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</si>
  <si>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</si>
  <si>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</si>
  <si>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</si>
  <si>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</si>
  <si>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</si>
  <si>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</si>
  <si>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</si>
  <si>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</si>
  <si>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</si>
  <si>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</si>
  <si>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</si>
  <si>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</si>
  <si>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</si>
  <si>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</si>
  <si>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</si>
  <si>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</si>
  <si>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</si>
  <si>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</si>
  <si>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</si>
  <si>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</si>
  <si>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</si>
  <si>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</si>
  <si>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</si>
  <si>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</si>
  <si>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</si>
  <si>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</si>
  <si>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</si>
  <si>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</si>
  <si>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</si>
  <si>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</si>
  <si>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</si>
  <si>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</si>
  <si>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</si>
  <si>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</si>
  <si>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</si>
  <si>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</si>
  <si>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</si>
  <si>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</si>
  <si>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</si>
  <si>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</si>
  <si>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</si>
  <si>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</si>
  <si>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</si>
  <si>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</si>
  <si>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</si>
  <si>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</si>
  <si>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</si>
  <si>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</si>
  <si>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</si>
  <si>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</si>
  <si>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</si>
  <si>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</si>
  <si>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</si>
  <si>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</si>
  <si>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</si>
  <si>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</si>
  <si>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</si>
  <si>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</si>
  <si>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</si>
  <si>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</si>
  <si>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</si>
  <si>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</si>
  <si>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</si>
  <si>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</si>
  <si>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</si>
  <si>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</si>
  <si>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</si>
  <si>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</si>
  <si>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</si>
  <si>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</si>
  <si>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</si>
  <si>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</si>
  <si>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</si>
  <si>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</si>
  <si>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</si>
  <si>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</si>
  <si>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</si>
  <si>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</si>
  <si>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</si>
  <si>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</si>
  <si>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</si>
  <si>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</si>
  <si>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</si>
  <si>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</si>
  <si>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</si>
  <si>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</si>
  <si>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</si>
  <si>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</si>
  <si>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</si>
  <si>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</si>
  <si>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</si>
  <si>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</si>
  <si>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</si>
  <si>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</si>
  <si>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</si>
  <si>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</si>
  <si>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</si>
  <si>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</si>
  <si>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</si>
  <si>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</si>
  <si>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</si>
  <si>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</si>
  <si>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</si>
  <si>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</si>
  <si>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</si>
  <si>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</si>
  <si>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</si>
  <si>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</si>
  <si>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</si>
  <si>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</si>
  <si>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</si>
  <si>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</si>
  <si>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</si>
  <si>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</si>
  <si>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</si>
  <si>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</si>
  <si>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</si>
  <si>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</si>
  <si>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</si>
  <si>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</si>
  <si>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</si>
  <si>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</si>
  <si>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</si>
  <si>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</si>
  <si>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</si>
  <si>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</si>
  <si>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</si>
  <si>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</si>
  <si>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</si>
  <si>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</si>
  <si>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</si>
  <si>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</si>
  <si>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</si>
  <si>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</si>
  <si>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</si>
  <si>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</si>
  <si>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</si>
  <si>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</si>
  <si>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</si>
  <si>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</si>
  <si>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</si>
  <si>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</si>
  <si>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</si>
  <si>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</si>
  <si>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</si>
  <si>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</si>
  <si>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</si>
  <si>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</si>
  <si>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</si>
  <si>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</si>
  <si>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</si>
  <si>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</si>
  <si>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</si>
  <si>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</si>
  <si>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</si>
  <si>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</si>
  <si>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</si>
  <si>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</si>
  <si>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</si>
  <si>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</si>
  <si>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</si>
  <si>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</si>
  <si>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</si>
  <si>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</si>
  <si>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</si>
  <si>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</si>
  <si>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</si>
  <si>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</si>
  <si>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</si>
  <si>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</si>
  <si>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</si>
  <si>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</si>
  <si>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</si>
  <si>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</si>
  <si>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</si>
  <si>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</si>
  <si>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</si>
  <si>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</si>
  <si>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</si>
  <si>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</si>
  <si>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</si>
  <si>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</si>
  <si>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</si>
  <si>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</si>
  <si>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</si>
  <si>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</si>
  <si>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</si>
  <si>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</si>
  <si>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</si>
  <si>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</si>
  <si>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</si>
  <si>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</si>
  <si>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</si>
  <si>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</si>
  <si>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</si>
  <si>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</si>
  <si>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</si>
  <si>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</si>
  <si>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</si>
  <si>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</si>
  <si>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</si>
  <si>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</si>
  <si>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</si>
  <si>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</si>
  <si>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</si>
  <si>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</si>
  <si>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</si>
  <si>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</si>
  <si>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</si>
  <si>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</si>
  <si>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</si>
  <si>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</si>
  <si>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</si>
  <si>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</si>
  <si>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</si>
  <si>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</si>
  <si>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</si>
  <si>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</si>
  <si>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</si>
  <si>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</si>
  <si>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</si>
  <si>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</si>
  <si>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</si>
  <si>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</si>
  <si>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</si>
  <si>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</si>
  <si>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</si>
  <si>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</si>
  <si>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</si>
  <si>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</si>
  <si>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</si>
  <si>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</si>
  <si>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</si>
  <si>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</si>
  <si>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</si>
  <si>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</si>
  <si>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</si>
  <si>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</si>
  <si>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</si>
  <si>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</si>
  <si>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</si>
  <si>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</si>
  <si>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</si>
  <si>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</si>
  <si>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</si>
  <si>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</si>
  <si>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</si>
  <si>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</si>
  <si>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</si>
  <si>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</si>
  <si>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</si>
  <si>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</si>
  <si>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</si>
  <si>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</si>
  <si>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</si>
  <si>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</si>
  <si>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</si>
  <si>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</si>
  <si>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</si>
  <si>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</si>
  <si>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</si>
  <si>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</si>
  <si>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</si>
  <si>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</si>
  <si>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</si>
  <si>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</si>
  <si>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</si>
  <si>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</si>
  <si>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</si>
  <si>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</si>
  <si>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</si>
  <si>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</si>
  <si>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</si>
  <si>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</si>
  <si>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</si>
  <si>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</si>
  <si>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</si>
  <si>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</si>
  <si>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</si>
  <si>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</si>
  <si>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</si>
  <si>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</si>
  <si>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</si>
  <si>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</si>
  <si>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</si>
  <si>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</si>
  <si>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</si>
  <si>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</si>
  <si>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</si>
  <si>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</si>
  <si>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</si>
  <si>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</si>
  <si>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</si>
  <si>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</si>
  <si>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</si>
  <si>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</si>
  <si>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</si>
  <si>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</si>
  <si>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</si>
  <si>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</si>
  <si>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</si>
  <si>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</si>
  <si>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</si>
  <si>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</si>
  <si>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</si>
  <si>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</si>
  <si>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</si>
  <si>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</si>
  <si>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</si>
  <si>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</si>
  <si>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</si>
  <si>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</si>
  <si>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</si>
  <si>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</si>
  <si>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</si>
  <si>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</si>
  <si>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</si>
  <si>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</si>
  <si>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</si>
  <si>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</si>
  <si>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</si>
  <si>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</si>
  <si>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</si>
  <si>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</si>
  <si>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</si>
  <si>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</si>
  <si>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</si>
  <si>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</si>
  <si>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</si>
  <si>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</si>
  <si>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</si>
  <si>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</si>
  <si>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</si>
  <si>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</si>
  <si>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</si>
  <si>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</si>
  <si>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</si>
  <si>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</si>
  <si>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</si>
  <si>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</si>
  <si>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</si>
  <si>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</si>
  <si>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</si>
  <si>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</si>
  <si>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</si>
  <si>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</si>
  <si>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</si>
  <si>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</si>
  <si>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</si>
  <si>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</si>
  <si>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</si>
  <si>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</si>
  <si>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</si>
  <si>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</si>
  <si>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</si>
  <si>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</si>
  <si>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</si>
  <si>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</si>
  <si>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</si>
  <si>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</si>
  <si>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</si>
  <si>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</si>
  <si>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</si>
  <si>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</si>
  <si>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</si>
  <si>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</si>
  <si>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</si>
  <si>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</si>
  <si>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</si>
  <si>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</si>
  <si>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</si>
  <si>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</si>
  <si>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</si>
  <si>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</si>
  <si>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</si>
  <si>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</si>
  <si>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</si>
  <si>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</si>
  <si>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</si>
  <si>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</si>
  <si>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</si>
  <si>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</si>
  <si>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</si>
  <si>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</si>
  <si>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</si>
  <si>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</si>
  <si>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</si>
  <si>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</si>
  <si>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</si>
  <si>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</si>
  <si>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</si>
  <si>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</si>
  <si>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</si>
  <si>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</si>
  <si>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</si>
  <si>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</si>
  <si>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</si>
  <si>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</si>
  <si>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</si>
  <si>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</si>
  <si>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</si>
  <si>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</si>
  <si>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</si>
  <si>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</si>
  <si>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</si>
  <si>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</si>
  <si>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</si>
  <si>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</si>
  <si>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</si>
  <si>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</si>
  <si>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</si>
  <si>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</si>
  <si>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</si>
  <si>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</si>
  <si>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</si>
  <si>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</si>
  <si>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</si>
  <si>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</si>
  <si>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</si>
  <si>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</si>
  <si>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</si>
  <si>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</si>
  <si>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</si>
  <si>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</si>
  <si>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</si>
  <si>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</si>
  <si>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</si>
  <si>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</si>
  <si>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</si>
  <si>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</si>
  <si>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</si>
  <si>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</si>
  <si>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</si>
  <si>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</si>
  <si>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</si>
  <si>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</si>
  <si>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</si>
  <si>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</si>
  <si>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</si>
  <si>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</si>
  <si>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</si>
  <si>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</si>
  <si>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</si>
  <si>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</si>
  <si>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</si>
  <si>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</si>
  <si>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</si>
  <si>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</si>
  <si>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</si>
  <si>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</si>
  <si>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</si>
  <si>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</si>
  <si>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</si>
  <si>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</si>
  <si>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</si>
  <si>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</si>
  <si>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</si>
  <si>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</si>
  <si>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</si>
  <si>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</si>
  <si>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</si>
  <si>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</si>
  <si>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</si>
  <si>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</si>
  <si>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</si>
  <si>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</si>
  <si>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</si>
  <si>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</si>
  <si>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</si>
  <si>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</si>
  <si>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</si>
  <si>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</si>
  <si>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</si>
  <si>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</si>
  <si>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</si>
  <si>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</si>
  <si>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</si>
  <si>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</si>
  <si>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</si>
  <si>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</si>
  <si>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</si>
  <si>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</si>
  <si>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</si>
  <si>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</si>
  <si>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</si>
  <si>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</si>
  <si>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</si>
  <si>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</si>
  <si>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</si>
  <si>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</si>
  <si>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</si>
  <si>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</si>
  <si>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</si>
  <si>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</si>
  <si>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</si>
  <si>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</si>
  <si>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</si>
  <si>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</si>
  <si>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</si>
  <si>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L'ARAC A BIERT</t>
  </si>
  <si>
    <t>L'ARAC</t>
  </si>
  <si>
    <t>05180550</t>
  </si>
  <si>
    <t>18310006400033</t>
  </si>
  <si>
    <t>Agence de l'Eau Adour-Garonne</t>
  </si>
  <si>
    <t>34255833500077</t>
  </si>
  <si>
    <t>AQUASCOP BIOLOGIE site de Monptellier</t>
  </si>
  <si>
    <t>IBMR-22-M183</t>
  </si>
  <si>
    <t>JOYCE LAMBERT, GASPARD DEFORET</t>
  </si>
  <si>
    <t>IBMR standard</t>
  </si>
  <si>
    <t>DROITE</t>
  </si>
  <si>
    <t>ETIAGE SEVERE</t>
  </si>
  <si>
    <t>FAIBLEMENT NUAGEUX</t>
  </si>
  <si>
    <t>NULLE</t>
  </si>
  <si>
    <t>OUI</t>
  </si>
  <si>
    <t>Changement morphologique de la station (barrage : apparition de zones profondes et lentes).</t>
  </si>
  <si>
    <t>peu abondant</t>
  </si>
  <si>
    <t>chute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</si>
</sst>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562283</v>
      </c>
      <c r="G10" s="114"/>
      <c r="H10" s="115"/>
    </row>
    <row r="11" spans="1:8" ht="15">
      <c r="A11" s="10" t="s">
        <v>2277</v>
      </c>
      <c r="B11" s="47">
        <v>44810</v>
      </c>
      <c r="D11" s="10" t="s">
        <v>2280</v>
      </c>
      <c r="E11" s="52">
        <v>6201254</v>
      </c>
      <c r="G11" s="114"/>
      <c r="H11" s="115"/>
    </row>
    <row r="12" spans="1:8" ht="15">
      <c r="A12" s="10" t="s">
        <v>2283</v>
      </c>
      <c r="B12" s="52" t="s">
        <v>5294</v>
      </c>
      <c r="D12" s="10" t="s">
        <v>2281</v>
      </c>
      <c r="E12" s="52">
        <v>562181</v>
      </c>
      <c r="G12" s="116"/>
      <c r="H12" s="117"/>
    </row>
    <row r="13" spans="1:5" ht="17.25" customHeight="1" thickBot="1">
      <c r="A13" s="2"/>
      <c r="B13" s="55"/>
      <c r="D13" s="10" t="s">
        <v>2282</v>
      </c>
      <c r="E13" s="52">
        <v>6201265</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562283</v>
      </c>
    </row>
    <row r="18" spans="1:3" ht="15">
      <c r="A18" s="124"/>
      <c r="B18" s="49" t="s">
        <v>2267</v>
      </c>
      <c r="C18" s="61">
        <f>E11</f>
        <v>6201254</v>
      </c>
    </row>
    <row r="19" spans="1:2" ht="15">
      <c r="A19" s="3" t="s">
        <v>2063</v>
      </c>
      <c r="B19" s="29">
        <v>578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7.3</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88.6</v>
      </c>
      <c r="D35" s="28" t="s">
        <v>2284</v>
      </c>
      <c r="E35" s="32">
        <v>11.4</v>
      </c>
    </row>
    <row r="36" spans="1:5" s="7" customFormat="1" ht="15" customHeight="1">
      <c r="A36" s="5" t="s">
        <v>2113</v>
      </c>
      <c r="B36" s="30">
        <v>90</v>
      </c>
      <c r="C36" s="6"/>
      <c r="D36" s="8" t="s">
        <v>2112</v>
      </c>
      <c r="E36" s="30">
        <v>12</v>
      </c>
    </row>
    <row r="37" spans="1:5" s="7" customFormat="1" ht="15" customHeight="1">
      <c r="A37" s="5" t="s">
        <v>2111</v>
      </c>
      <c r="B37" s="30">
        <v>7</v>
      </c>
      <c r="C37" s="6"/>
      <c r="D37" s="8" t="s">
        <v>2110</v>
      </c>
      <c r="E37" s="30">
        <v>9</v>
      </c>
    </row>
    <row r="38" spans="1:5" s="7" customFormat="1" ht="15" customHeight="1">
      <c r="A38" s="5" t="s">
        <v>2115</v>
      </c>
      <c r="B38" s="30">
        <v>8</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t="s">
        <v>5304</v>
      </c>
      <c r="C52" s="6"/>
      <c r="D52" s="12" t="s">
        <v>2098</v>
      </c>
      <c r="E52" s="31"/>
    </row>
    <row r="53" spans="1:5" s="15" customFormat="1" ht="15">
      <c r="A53" s="10" t="s">
        <v>2097</v>
      </c>
      <c r="B53" s="9">
        <v>1</v>
      </c>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v>1</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v>1</v>
      </c>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2</v>
      </c>
    </row>
    <row r="74" spans="1:5" s="15" customFormat="1" ht="15">
      <c r="A74" s="3" t="s">
        <v>2082</v>
      </c>
      <c r="B74" s="9">
        <v>2</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1</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v>0.01</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0.77</v>
      </c>
      <c r="E100" s="89"/>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0.14</v>
      </c>
      <c r="E101" s="89">
        <v>0.01</v>
      </c>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0.05</v>
      </c>
      <c r="E102" s="89"/>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0.02</v>
      </c>
      <c r="E103" s="89"/>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0.75</v>
      </c>
      <c r="E104" s="89"/>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5.9</v>
      </c>
      <c r="E105" s="89">
        <v>0.01</v>
      </c>
      <c r="F105" s="35" t="s">
        <v>2290</v>
      </c>
      <c r="G105" s="79"/>
      <c r="H105" s="80"/>
    </row>
    <row r="106" spans="1:8" ht="15">
      <c r="A106" s="33" t="s">
        <v>1641</v>
      </c>
      <c r="B106" s="20" t="str">
        <f>IF(A106="NEWCOD",IF(ISBLANK(G106),"renseigner le champ 'Nouveau taxon'",G106),VLOOKUP(A106,'Ref Taxo'!A:B,2,FALSE))</f>
        <v>Rhizoclonium</v>
      </c>
      <c r="C106" s="21">
        <f>IF(A106="NEWCOD",IF(ISBLANK(H106),"NoCod",H106),VLOOKUP(A106,'Ref Taxo'!A:D,4,FALSE))</f>
        <v>1125</v>
      </c>
      <c r="D106" s="34"/>
      <c r="E106" s="89">
        <v>0.01</v>
      </c>
      <c r="F106" s="35" t="s">
        <v>2290</v>
      </c>
      <c r="G106" s="79"/>
      <c r="H106" s="80"/>
    </row>
    <row r="107" spans="1:8" ht="15">
      <c r="A107" s="33" t="s">
        <v>1902</v>
      </c>
      <c r="B107" s="20" t="str">
        <f>IF(A107="NEWCOD",IF(ISBLANK(G107),"renseigner le champ 'Nouveau taxon'",G107),VLOOKUP(A107,'Ref Taxo'!A:B,2,FALSE))</f>
        <v>Stigeoclonium</v>
      </c>
      <c r="C107" s="21">
        <f>IF(A107="NEWCOD",IF(ISBLANK(H107),"NoCod",H107),VLOOKUP(A107,'Ref Taxo'!A:D,4,FALSE))</f>
        <v>1119</v>
      </c>
      <c r="D107" s="34">
        <v>0.32</v>
      </c>
      <c r="E107" s="89"/>
      <c r="F107" s="35" t="s">
        <v>2290</v>
      </c>
      <c r="G107" s="79"/>
      <c r="H107" s="80"/>
    </row>
    <row r="108" spans="1:8" ht="15">
      <c r="A108" s="33" t="s">
        <v>1941</v>
      </c>
      <c r="B108" s="20" t="str">
        <f>IF(A108="NEWCOD",IF(ISBLANK(G108),"renseigner le champ 'Nouveau taxon'",G108),VLOOKUP(A108,'Ref Taxo'!A:B,2,FALSE))</f>
        <v>Tolypothrix</v>
      </c>
      <c r="C108" s="21">
        <f>IF(A108="NEWCOD",IF(ISBLANK(H108),"NoCod",H108),VLOOKUP(A108,'Ref Taxo'!A:D,4,FALSE))</f>
        <v>6304</v>
      </c>
      <c r="D108" s="34">
        <v>0.1</v>
      </c>
      <c r="E108" s="89"/>
      <c r="F108" s="35" t="s">
        <v>2290</v>
      </c>
      <c r="G108" s="79"/>
      <c r="H108" s="80"/>
    </row>
    <row r="109" spans="1:8" ht="15">
      <c r="A109" s="33" t="s">
        <v>1977</v>
      </c>
      <c r="B109" s="20" t="str">
        <f>IF(A109="NEWCOD",IF(ISBLANK(G109),"renseigner le champ 'Nouveau taxon'",G109),VLOOKUP(A109,'Ref Taxo'!A:B,2,FALSE))</f>
        <v>Ulothrix</v>
      </c>
      <c r="C109" s="21">
        <f>IF(A109="NEWCOD",IF(ISBLANK(H109),"NoCod",H109),VLOOKUP(A109,'Ref Taxo'!A:D,4,FALSE))</f>
        <v>1142</v>
      </c>
      <c r="D109" s="34">
        <v>0.49</v>
      </c>
      <c r="E109" s="89"/>
      <c r="F109" s="35" t="s">
        <v>2290</v>
      </c>
      <c r="G109" s="79"/>
      <c r="H109" s="80"/>
    </row>
    <row r="110" spans="1:8" ht="15">
      <c r="A110" s="33" t="s">
        <v>418</v>
      </c>
      <c r="B110" s="20" t="str">
        <f>IF(A110="NEWCOD",IF(ISBLANK(G110),"renseigner le champ 'Nouveau taxon'",G110),VLOOKUP(A110,'Ref Taxo'!A:B,2,FALSE))</f>
        <v>Chiloscyphus polyanthos</v>
      </c>
      <c r="C110" s="21">
        <f>IF(A110="NEWCOD",IF(ISBLANK(H110),"NoCod",H110),VLOOKUP(A110,'Ref Taxo'!A:D,4,FALSE))</f>
        <v>1186</v>
      </c>
      <c r="D110" s="34">
        <v>0.02</v>
      </c>
      <c r="E110" s="89"/>
      <c r="F110" s="35" t="s">
        <v>2290</v>
      </c>
      <c r="G110" s="79"/>
      <c r="H110" s="80"/>
    </row>
    <row r="111" spans="1:8" ht="15">
      <c r="A111" s="33" t="s">
        <v>993</v>
      </c>
      <c r="B111" s="20" t="str">
        <f>IF(A111="NEWCOD",IF(ISBLANK(G111),"renseigner le champ 'Nouveau taxon'",G111),VLOOKUP(A111,'Ref Taxo'!A:B,2,FALSE))</f>
        <v>Jungermannia atrovirens</v>
      </c>
      <c r="C111" s="21">
        <f>IF(A111="NEWCOD",IF(ISBLANK(H111),"NoCod",H111),VLOOKUP(A111,'Ref Taxo'!A:D,4,FALSE))</f>
        <v>19820</v>
      </c>
      <c r="D111" s="34">
        <v>0.01</v>
      </c>
      <c r="E111" s="89"/>
      <c r="F111" s="35" t="s">
        <v>2290</v>
      </c>
      <c r="G111" s="79"/>
      <c r="H111" s="80"/>
    </row>
    <row r="112" spans="1:8" ht="15">
      <c r="A112" s="33" t="s">
        <v>1767</v>
      </c>
      <c r="B112" s="20" t="str">
        <f>IF(A112="NEWCOD",IF(ISBLANK(G112),"renseigner le champ 'Nouveau taxon'",G112),VLOOKUP(A112,'Ref Taxo'!A:B,2,FALSE))</f>
        <v>Scapania undulata</v>
      </c>
      <c r="C112" s="21">
        <f>IF(A112="NEWCOD",IF(ISBLANK(H112),"NoCod",H112),VLOOKUP(A112,'Ref Taxo'!A:D,4,FALSE))</f>
        <v>1213</v>
      </c>
      <c r="D112" s="34">
        <v>0.01</v>
      </c>
      <c r="E112" s="89"/>
      <c r="F112" s="35" t="s">
        <v>2290</v>
      </c>
      <c r="G112" s="79"/>
      <c r="H112" s="80"/>
    </row>
    <row r="113" spans="1:8" ht="15">
      <c r="A113" s="33" t="s">
        <v>172</v>
      </c>
      <c r="B113" s="20" t="str">
        <f>IF(A113="NEWCOD",IF(ISBLANK(G113),"renseigner le champ 'Nouveau taxon'",G113),VLOOKUP(A113,'Ref Taxo'!A:B,2,FALSE))</f>
        <v>Brachythecium rivulare</v>
      </c>
      <c r="C113" s="21">
        <f>IF(A113="NEWCOD",IF(ISBLANK(H113),"NoCod",H113),VLOOKUP(A113,'Ref Taxo'!A:D,4,FALSE))</f>
        <v>1260</v>
      </c>
      <c r="D113" s="34">
        <v>0.1</v>
      </c>
      <c r="E113" s="89"/>
      <c r="F113" s="35" t="s">
        <v>2290</v>
      </c>
      <c r="G113" s="79"/>
      <c r="H113" s="80"/>
    </row>
    <row r="114" spans="1:8" ht="15">
      <c r="A114" s="33" t="s">
        <v>479</v>
      </c>
      <c r="B114" s="20" t="str">
        <f>IF(A114="NEWCOD",IF(ISBLANK(G114),"renseigner le champ 'Nouveau taxon'",G114),VLOOKUP(A114,'Ref Taxo'!A:B,2,FALSE))</f>
        <v>Cratoneuron filicinum</v>
      </c>
      <c r="C114" s="21">
        <f>IF(A114="NEWCOD",IF(ISBLANK(H114),"NoCod",H114),VLOOKUP(A114,'Ref Taxo'!A:D,4,FALSE))</f>
        <v>1233</v>
      </c>
      <c r="D114" s="34">
        <v>0.01</v>
      </c>
      <c r="E114" s="89">
        <v>0.01</v>
      </c>
      <c r="F114" s="35" t="s">
        <v>2290</v>
      </c>
      <c r="G114" s="79"/>
      <c r="H114" s="80"/>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0.01</v>
      </c>
      <c r="E115" s="89"/>
      <c r="F115" s="35" t="s">
        <v>2290</v>
      </c>
      <c r="G115" s="79"/>
      <c r="H115" s="80"/>
    </row>
    <row r="116" spans="1:8" ht="15">
      <c r="A116" s="33" t="s">
        <v>775</v>
      </c>
      <c r="B116" s="20" t="str">
        <f>IF(A116="NEWCOD",IF(ISBLANK(G116),"renseigner le champ 'Nouveau taxon'",G116),VLOOKUP(A116,'Ref Taxo'!A:B,2,FALSE))</f>
        <v>Fontinalis squamosa</v>
      </c>
      <c r="C116" s="21">
        <f>IF(A116="NEWCOD",IF(ISBLANK(H116),"NoCod",H116),VLOOKUP(A116,'Ref Taxo'!A:D,4,FALSE))</f>
        <v>1312</v>
      </c>
      <c r="D116" s="34">
        <v>0.01</v>
      </c>
      <c r="E116" s="89"/>
      <c r="F116" s="35" t="s">
        <v>2290</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0.72</v>
      </c>
      <c r="E117" s="89"/>
      <c r="F117" s="35" t="s">
        <v>2290</v>
      </c>
      <c r="G117" s="79"/>
      <c r="H117" s="80"/>
    </row>
    <row r="118" spans="1:8" ht="15">
      <c r="A118" s="33" t="s">
        <v>1928</v>
      </c>
      <c r="B118" s="20" t="str">
        <f>IF(A118="NEWCOD",IF(ISBLANK(G118),"renseigner le champ 'Nouveau taxon'",G118),VLOOKUP(A118,'Ref Taxo'!A:B,2,FALSE))</f>
        <v>Thamnobryum alopecurum</v>
      </c>
      <c r="C118" s="21">
        <f>IF(A118="NEWCOD",IF(ISBLANK(H118),"NoCod",H118),VLOOKUP(A118,'Ref Taxo'!A:D,4,FALSE))</f>
        <v>1344</v>
      </c>
      <c r="D118" s="34"/>
      <c r="E118" s="89">
        <v>0.01</v>
      </c>
      <c r="F118" s="35" t="s">
        <v>2290</v>
      </c>
      <c r="G118" s="79"/>
      <c r="H118" s="80"/>
    </row>
    <row r="119" spans="1:8" ht="15">
      <c r="A119" s="33" t="s">
        <v>1346</v>
      </c>
      <c r="B119" s="20" t="str">
        <f>IF(A119="NEWCOD",IF(ISBLANK(G119),"renseigner le champ 'Nouveau taxon'",G119),VLOOKUP(A119,'Ref Taxo'!A:B,2,FALSE))</f>
        <v>Persicaria lapathifolia</v>
      </c>
      <c r="C119" s="21">
        <f>IF(A119="NEWCOD",IF(ISBLANK(H119),"NoCod",H119),VLOOKUP(A119,'Ref Taxo'!A:D,4,FALSE))</f>
        <v>31022</v>
      </c>
      <c r="D119" s="34">
        <v>0.01</v>
      </c>
      <c r="E119" s="89"/>
      <c r="F119" s="35" t="s">
        <v>2290</v>
      </c>
      <c r="G119" s="79"/>
      <c r="H119" s="80"/>
    </row>
    <row r="120" spans="1:8" ht="15">
      <c r="A120" s="33" t="s">
        <v>1350</v>
      </c>
      <c r="B120" s="20" t="str">
        <f>IF(A120="NEWCOD",IF(ISBLANK(G120),"renseigner le champ 'Nouveau taxon'",G120),VLOOKUP(A120,'Ref Taxo'!A:B,2,FALSE))</f>
        <v>Persicaria maculosa</v>
      </c>
      <c r="C120" s="21">
        <f>IF(A120="NEWCOD",IF(ISBLANK(H120),"NoCod",H120),VLOOKUP(A120,'Ref Taxo'!A:D,4,FALSE))</f>
        <v>30056</v>
      </c>
      <c r="D120" s="34"/>
      <c r="E120" s="89">
        <v>0.01</v>
      </c>
      <c r="F120" s="35" t="s">
        <v>2290</v>
      </c>
      <c r="G120" s="79"/>
      <c r="H120" s="80"/>
    </row>
    <row r="121" spans="1:8" ht="15">
      <c r="A121" s="33" t="s">
        <v>661</v>
      </c>
      <c r="B121" s="20" t="str">
        <f>IF(A121="NEWCOD",IF(ISBLANK(G121),"renseigner le champ 'Nouveau taxon'",G121),VLOOKUP(A121,'Ref Taxo'!A:B,2,FALSE))</f>
        <v>Equisetum arvense</v>
      </c>
      <c r="C121" s="21">
        <f>IF(A121="NEWCOD",IF(ISBLANK(H121),"NoCod",H121),VLOOKUP(A121,'Ref Taxo'!A:D,4,FALSE))</f>
        <v>1384</v>
      </c>
      <c r="D121" s="34">
        <v>0.01</v>
      </c>
      <c r="E121" s="89">
        <v>0.01</v>
      </c>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2023-03-17T16:38:47Z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