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80800" sheetId="2" r:id="rId2"/>
    <sheet name="Mises à jour" sheetId="3" r:id="rId3"/>
  </sheets>
  <definedNames/>
  <calcPr calcId="162913"/>
</workbook>
</file>

<file path=xl/sharedStrings.xml><?xml version="1.0" encoding="utf-8"?>
<sst xmlns="http://schemas.openxmlformats.org/spreadsheetml/2006/main" count="6492" uniqueCount="5304">
  <si>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</si>
  <si>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</si>
  <si>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</si>
  <si>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</si>
  <si>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</si>
  <si>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</si>
  <si>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</si>
  <si>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</si>
  <si>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</si>
  <si>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</si>
  <si>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</si>
  <si>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</si>
  <si>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</si>
  <si>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</si>
  <si>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</si>
  <si>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</si>
  <si>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</si>
  <si>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</si>
  <si>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</si>
  <si>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</si>
  <si>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</si>
  <si>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</si>
  <si>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</si>
  <si>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</si>
  <si>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</si>
  <si>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</si>
  <si>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</si>
  <si>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</si>
  <si>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</si>
  <si>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</si>
  <si>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</si>
  <si>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</si>
  <si>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</si>
  <si>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</si>
  <si>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</si>
  <si>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</si>
  <si>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</si>
  <si>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</si>
  <si>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</si>
  <si>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</si>
  <si>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</si>
  <si>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</si>
  <si>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</si>
  <si>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</si>
  <si>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</si>
  <si>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</si>
  <si>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</si>
  <si>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</si>
  <si>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</si>
  <si>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</si>
  <si>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</si>
  <si>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</si>
  <si>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</si>
  <si>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</si>
  <si>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</si>
  <si>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</si>
  <si>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</si>
  <si>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</si>
  <si>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</si>
  <si>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</si>
  <si>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</si>
  <si>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</si>
  <si>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</si>
  <si>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</si>
  <si>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</si>
  <si>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</si>
  <si>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</si>
  <si>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</si>
  <si>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</si>
  <si>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</si>
  <si>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</si>
  <si>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</si>
  <si>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</si>
  <si>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</si>
  <si>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</si>
  <si>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</si>
  <si>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</si>
  <si>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</si>
  <si>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</si>
  <si>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</si>
  <si>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</si>
  <si>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</si>
  <si>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</si>
  <si>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</si>
  <si>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</si>
  <si>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</si>
  <si>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</si>
  <si>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</si>
  <si>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</si>
  <si>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</si>
  <si>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</si>
  <si>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</si>
  <si>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</si>
  <si>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</si>
  <si>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</si>
  <si>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</si>
  <si>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</si>
  <si>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</si>
  <si>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</si>
  <si>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</si>
  <si>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</si>
  <si>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</si>
  <si>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</si>
  <si>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</si>
  <si>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</si>
  <si>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</si>
  <si>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</si>
  <si>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</si>
  <si>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</si>
  <si>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</si>
  <si>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</si>
  <si>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</si>
  <si>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</si>
  <si>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</si>
  <si>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</si>
  <si>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</si>
  <si>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</si>
  <si>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</si>
  <si>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</si>
  <si>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</si>
  <si>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</si>
  <si>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</si>
  <si>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</si>
  <si>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</si>
  <si>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</si>
  <si>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</si>
  <si>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</si>
  <si>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</si>
  <si>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</si>
  <si>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</si>
  <si>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</si>
  <si>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</si>
  <si>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</si>
  <si>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</si>
  <si>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</si>
  <si>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</si>
  <si>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</si>
  <si>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</si>
  <si>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</si>
  <si>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</si>
  <si>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</si>
  <si>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</si>
  <si>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</si>
  <si>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</si>
  <si>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</si>
  <si>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</si>
  <si>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</si>
  <si>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</si>
  <si>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</si>
  <si>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</si>
  <si>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</si>
  <si>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</si>
  <si>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</si>
  <si>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</si>
  <si>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</si>
  <si>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</si>
  <si>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</si>
  <si>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</si>
  <si>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</si>
  <si>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</si>
  <si>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</si>
  <si>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</si>
  <si>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</si>
  <si>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</si>
  <si>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</si>
  <si>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</si>
  <si>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</si>
  <si>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</si>
  <si>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</si>
  <si>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</si>
  <si>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</si>
  <si>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</si>
  <si>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</si>
  <si>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</si>
  <si>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</si>
  <si>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</si>
  <si>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</si>
  <si>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</si>
  <si>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</si>
  <si>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</si>
  <si>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</si>
  <si>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</si>
  <si>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</si>
  <si>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</si>
  <si>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</si>
  <si>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</si>
  <si>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</si>
  <si>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</si>
  <si>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</si>
  <si>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</si>
  <si>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</si>
  <si>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</si>
  <si>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</si>
  <si>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</si>
  <si>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</si>
  <si>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</si>
  <si>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</si>
  <si>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</si>
  <si>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</si>
  <si>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</si>
  <si>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</si>
  <si>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</si>
  <si>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</si>
  <si>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</si>
  <si>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</si>
  <si>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</si>
  <si>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</si>
  <si>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</si>
  <si>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</si>
  <si>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</si>
  <si>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</si>
  <si>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</si>
  <si>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</si>
  <si>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</si>
  <si>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</si>
  <si>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</si>
  <si>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</si>
  <si>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</si>
  <si>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</si>
  <si>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</si>
  <si>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</si>
  <si>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</si>
  <si>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</si>
  <si>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</si>
  <si>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</si>
  <si>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</si>
  <si>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</si>
  <si>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</si>
  <si>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</si>
  <si>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</si>
  <si>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</si>
  <si>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</si>
  <si>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</si>
  <si>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</si>
  <si>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</si>
  <si>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</si>
  <si>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</si>
  <si>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</si>
  <si>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</si>
  <si>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</si>
  <si>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</si>
  <si>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</si>
  <si>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</si>
  <si>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</si>
  <si>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</si>
  <si>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</si>
  <si>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</si>
  <si>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</si>
  <si>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</si>
  <si>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</si>
  <si>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</si>
  <si>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</si>
  <si>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</si>
  <si>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</si>
  <si>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</si>
  <si>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</si>
  <si>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</si>
  <si>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</si>
  <si>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</si>
  <si>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</si>
  <si>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</si>
  <si>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</si>
  <si>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</si>
  <si>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</si>
  <si>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</si>
  <si>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</si>
  <si>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</si>
  <si>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</si>
  <si>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</si>
  <si>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</si>
  <si>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</si>
  <si>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</si>
  <si>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</si>
  <si>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</si>
  <si>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</si>
  <si>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</si>
  <si>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</si>
  <si>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</si>
  <si>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</si>
  <si>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</si>
  <si>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</si>
  <si>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</si>
  <si>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</si>
  <si>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</si>
  <si>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</si>
  <si>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</si>
  <si>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</si>
  <si>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</si>
  <si>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</si>
  <si>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</si>
  <si>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</si>
  <si>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</si>
  <si>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</si>
  <si>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</si>
  <si>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</si>
  <si>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</si>
  <si>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</si>
  <si>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</si>
  <si>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</si>
  <si>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</si>
  <si>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</si>
  <si>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</si>
  <si>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</si>
  <si>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</si>
  <si>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</si>
  <si>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</si>
  <si>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</si>
  <si>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</si>
  <si>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</si>
  <si>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</si>
  <si>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</si>
  <si>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</si>
  <si>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</si>
  <si>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</si>
  <si>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</si>
  <si>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</si>
  <si>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</si>
  <si>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</si>
  <si>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</si>
  <si>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</si>
  <si>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</si>
  <si>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</si>
  <si>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</si>
  <si>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</si>
  <si>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</si>
  <si>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</si>
  <si>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</si>
  <si>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</si>
  <si>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</si>
  <si>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</si>
  <si>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</si>
  <si>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</si>
  <si>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</si>
  <si>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</si>
  <si>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</si>
  <si>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</si>
  <si>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</si>
  <si>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</si>
  <si>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</si>
  <si>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</si>
  <si>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</si>
  <si>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</si>
  <si>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</si>
  <si>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</si>
  <si>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</si>
  <si>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</si>
  <si>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</si>
  <si>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</si>
  <si>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</si>
  <si>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</si>
  <si>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</si>
  <si>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</si>
  <si>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</si>
  <si>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</si>
  <si>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</si>
  <si>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</si>
  <si>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</si>
  <si>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</si>
  <si>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</si>
  <si>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</si>
  <si>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</si>
  <si>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</si>
  <si>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</si>
  <si>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</si>
  <si>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</si>
  <si>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</si>
  <si>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</si>
  <si>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</si>
  <si>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</si>
  <si>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</si>
  <si>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</si>
  <si>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</si>
  <si>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</si>
  <si>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</si>
  <si>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</si>
  <si>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</si>
  <si>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</si>
  <si>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</si>
  <si>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</si>
  <si>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</si>
  <si>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</si>
  <si>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</si>
  <si>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</si>
  <si>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</si>
  <si>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</si>
  <si>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</si>
  <si>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</si>
  <si>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</si>
  <si>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</si>
  <si>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</si>
  <si>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</si>
  <si>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</si>
  <si>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</si>
  <si>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</si>
  <si>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</si>
  <si>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</si>
  <si>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</si>
  <si>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</si>
  <si>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</si>
  <si>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</si>
  <si>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</si>
  <si>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</si>
  <si>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</si>
  <si>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</si>
  <si>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</si>
  <si>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</si>
  <si>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</si>
  <si>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</si>
  <si>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</si>
  <si>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</si>
  <si>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</si>
  <si>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</si>
  <si>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</si>
  <si>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</si>
  <si>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</si>
  <si>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</si>
  <si>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</si>
  <si>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</si>
  <si>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</si>
  <si>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</si>
  <si>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</si>
  <si>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</si>
  <si>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</si>
  <si>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</si>
  <si>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</si>
  <si>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</si>
  <si>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</si>
  <si>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</si>
  <si>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</si>
  <si>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</si>
  <si>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</si>
  <si>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</si>
  <si>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</si>
  <si>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</si>
  <si>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</si>
  <si>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</si>
  <si>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</si>
  <si>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</si>
  <si>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</si>
  <si>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</si>
  <si>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</si>
  <si>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</si>
  <si>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</si>
  <si>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</si>
  <si>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</si>
  <si>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</si>
  <si>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</si>
  <si>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</si>
  <si>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</si>
  <si>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</si>
  <si>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</si>
  <si>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</si>
  <si>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</si>
  <si>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</si>
  <si>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</si>
  <si>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</si>
  <si>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</si>
  <si>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</si>
  <si>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</si>
  <si>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</si>
  <si>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</si>
  <si>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</si>
  <si>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</si>
  <si>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</si>
  <si>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</si>
  <si>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</si>
  <si>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</si>
  <si>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</si>
  <si>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</si>
  <si>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</si>
  <si>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</si>
  <si>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</si>
  <si>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</si>
  <si>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</si>
  <si>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</si>
  <si>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</si>
  <si>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</si>
  <si>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</si>
  <si>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</si>
  <si>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</si>
  <si>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</si>
  <si>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</si>
  <si>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</si>
  <si>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</si>
  <si>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</si>
  <si>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</si>
  <si>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</si>
  <si>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</si>
  <si>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</si>
  <si>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</si>
  <si>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</si>
  <si>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</si>
  <si>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</si>
  <si>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</si>
  <si>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</si>
  <si>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</si>
  <si>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</si>
  <si>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</si>
  <si>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</si>
  <si>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</si>
  <si>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</si>
  <si>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</si>
  <si>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</si>
  <si>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</si>
  <si>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</si>
  <si>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</si>
  <si>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</si>
  <si>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</si>
  <si>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</si>
  <si>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</si>
  <si>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</si>
  <si>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</si>
  <si>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</si>
  <si>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</si>
  <si>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</si>
  <si>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</si>
  <si>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</si>
  <si>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</si>
  <si>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</si>
  <si>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</si>
  <si>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</si>
  <si>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</si>
  <si>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</si>
  <si>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</si>
  <si>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</si>
  <si>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</si>
  <si>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</si>
  <si>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</si>
  <si>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</si>
  <si>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</si>
  <si>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</si>
  <si>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</si>
  <si>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</si>
  <si>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</si>
  <si>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</si>
  <si>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</si>
  <si>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</si>
  <si>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</si>
  <si>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</si>
  <si>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</si>
  <si>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</si>
  <si>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</si>
  <si>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</si>
  <si>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</si>
  <si>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</si>
  <si>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</si>
  <si>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</si>
  <si>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</si>
  <si>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</si>
  <si>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</si>
  <si>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</si>
  <si>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</si>
  <si>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</si>
  <si>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</si>
  <si>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</si>
  <si>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</si>
  <si>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</si>
  <si>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</si>
  <si>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</si>
  <si>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</si>
  <si>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</si>
  <si>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</si>
  <si>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</si>
  <si>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</si>
  <si>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</si>
  <si>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</si>
  <si>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</si>
  <si>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</si>
  <si>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</si>
  <si>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</si>
  <si>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</si>
  <si>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</si>
  <si>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</si>
  <si>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</si>
  <si>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</si>
  <si>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</si>
  <si>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</si>
  <si>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</si>
  <si>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</si>
  <si>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</si>
  <si>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</si>
  <si>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</si>
  <si>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</si>
  <si>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</si>
  <si>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</si>
  <si>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</si>
  <si>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</si>
  <si>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</si>
  <si>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</si>
  <si>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</si>
  <si>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</si>
  <si>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</si>
  <si>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</si>
  <si>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</si>
  <si>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</si>
  <si>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</si>
  <si>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</si>
  <si>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</si>
  <si>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</si>
  <si>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</si>
  <si>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</si>
  <si>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</si>
  <si>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</si>
  <si>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</si>
  <si>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</si>
  <si>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</si>
  <si>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</si>
  <si>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</si>
  <si>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</si>
  <si>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</si>
  <si>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</si>
  <si>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</si>
  <si>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</si>
  <si>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</si>
  <si>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</si>
  <si>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</si>
  <si>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</si>
  <si>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</si>
  <si>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</si>
  <si>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</si>
  <si>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</si>
  <si>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</si>
  <si>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</si>
  <si>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</si>
  <si>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</si>
  <si>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</si>
  <si>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</si>
  <si>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</si>
  <si>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</si>
  <si>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</si>
  <si>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</si>
  <si>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</si>
  <si>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</si>
  <si>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</si>
  <si>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</si>
  <si>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</si>
  <si>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</si>
  <si>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</si>
  <si>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</si>
  <si>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</si>
  <si>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</si>
  <si>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</si>
  <si>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</si>
  <si>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</si>
  <si>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</si>
  <si>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</si>
  <si>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</si>
  <si>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</si>
  <si>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</si>
  <si>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</si>
  <si>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</si>
  <si>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</si>
  <si>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</si>
  <si>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</si>
  <si>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</si>
  <si>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</si>
  <si>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</si>
  <si>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</si>
  <si>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</si>
  <si>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</si>
  <si>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</si>
  <si>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</si>
  <si>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</si>
  <si>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</si>
  <si>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</si>
  <si>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</si>
  <si>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</si>
  <si>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</si>
  <si>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</si>
  <si>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</si>
  <si>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</si>
  <si>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</si>
  <si>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</si>
  <si>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</si>
  <si>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</si>
  <si>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</si>
  <si>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</si>
  <si>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</si>
  <si>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</si>
  <si>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</si>
  <si>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</si>
  <si>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</si>
  <si>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</si>
  <si>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</si>
  <si>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</si>
  <si>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</si>
  <si>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</si>
  <si>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</si>
  <si>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</si>
  <si>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</si>
  <si>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</si>
  <si>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</si>
  <si>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</si>
  <si>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</si>
  <si>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</si>
  <si>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</si>
  <si>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</si>
  <si>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</si>
  <si>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</si>
  <si>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</si>
  <si>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</si>
  <si>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</si>
  <si>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</si>
  <si>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</si>
  <si>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</si>
  <si>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</si>
  <si>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</si>
  <si>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</si>
  <si>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</si>
  <si>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</si>
  <si>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</si>
  <si>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</si>
  <si>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</si>
  <si>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</si>
  <si>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</si>
  <si>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</si>
  <si>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</si>
  <si>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</si>
  <si>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</si>
  <si>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</si>
  <si>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</si>
  <si>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</si>
  <si>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</si>
  <si>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</si>
  <si>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</si>
  <si>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</si>
  <si>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</si>
  <si>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</si>
  <si>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</si>
  <si>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</si>
  <si>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</si>
  <si>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</si>
  <si>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</si>
  <si>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</si>
  <si>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</si>
  <si>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</si>
  <si>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</si>
  <si>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</si>
  <si>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</si>
  <si>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</si>
  <si>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</si>
  <si>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</si>
  <si>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</si>
  <si>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</si>
  <si>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</si>
  <si>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</si>
  <si>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</si>
  <si>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</si>
  <si>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</si>
  <si>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</si>
  <si>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</si>
  <si>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</si>
  <si>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</si>
  <si>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</si>
  <si>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</si>
  <si>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</si>
  <si>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</si>
  <si>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</si>
  <si>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</si>
  <si>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</si>
  <si>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</si>
  <si>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</si>
  <si>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</si>
  <si>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</si>
  <si>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</si>
  <si>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</si>
  <si>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</si>
  <si>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</si>
  <si>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</si>
  <si>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</si>
  <si>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</si>
  <si>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</si>
  <si>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</si>
  <si>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</si>
  <si>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</si>
  <si>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</si>
  <si>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</si>
  <si>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</si>
  <si>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</si>
  <si>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</si>
  <si>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</si>
  <si>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</si>
  <si>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</si>
  <si>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</si>
  <si>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</si>
  <si>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</si>
  <si>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</si>
  <si>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</si>
  <si>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</si>
  <si>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</si>
  <si>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</si>
  <si>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</si>
  <si>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</si>
  <si>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</si>
  <si>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</si>
  <si>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</si>
  <si>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</si>
  <si>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</si>
  <si>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</si>
  <si>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</si>
  <si>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</si>
  <si>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</si>
  <si>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</si>
  <si>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</si>
  <si>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</si>
  <si>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</si>
  <si>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</si>
  <si>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</si>
  <si>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</si>
  <si>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</si>
  <si>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</si>
  <si>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</si>
  <si>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</si>
  <si>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</si>
  <si>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</si>
  <si>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</si>
  <si>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</si>
  <si>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</si>
  <si>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</si>
  <si>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</si>
  <si>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</si>
  <si>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</si>
  <si>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</si>
  <si>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</si>
  <si>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</si>
  <si>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</si>
  <si>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</si>
  <si>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</si>
  <si>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</si>
  <si>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</si>
  <si>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</si>
  <si>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</si>
  <si>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</si>
  <si>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</si>
  <si>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</si>
  <si>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</si>
  <si>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</si>
  <si>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</si>
  <si>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</si>
  <si>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</si>
  <si>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</si>
  <si>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</si>
  <si>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</si>
  <si>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</si>
  <si>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</si>
  <si>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</si>
  <si>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</si>
  <si>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</si>
  <si>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</si>
  <si>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</si>
  <si>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</si>
  <si>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</si>
  <si>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</si>
  <si>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</si>
  <si>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</si>
  <si>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</si>
  <si>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</si>
  <si>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</si>
  <si>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</si>
  <si>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</si>
  <si>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</si>
  <si>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</si>
  <si>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</si>
  <si>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</si>
  <si>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</si>
  <si>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</si>
  <si>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</si>
  <si>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</si>
  <si>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</si>
  <si>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</si>
  <si>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</si>
  <si>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</si>
  <si>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</si>
  <si>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</si>
  <si>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</si>
  <si>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</si>
  <si>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</si>
  <si>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</si>
  <si>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</si>
  <si>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</si>
  <si>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</si>
  <si>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</si>
  <si>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</si>
  <si>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</si>
  <si>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</si>
  <si>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</si>
  <si>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</si>
  <si>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</si>
  <si>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</si>
  <si>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</si>
  <si>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</si>
  <si>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</si>
  <si>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</si>
  <si>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</si>
  <si>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</si>
  <si>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</si>
  <si>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</si>
  <si>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</si>
  <si>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</si>
  <si>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</si>
  <si>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</si>
  <si>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</si>
  <si>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</si>
  <si>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</si>
  <si>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</si>
  <si>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</si>
  <si>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</si>
  <si>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</si>
  <si>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</si>
  <si>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</si>
  <si>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</si>
  <si>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</si>
  <si>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</si>
  <si>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</si>
  <si>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</si>
  <si>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</si>
  <si>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</si>
  <si>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</si>
  <si>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</si>
  <si>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</si>
  <si>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</si>
  <si>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</si>
  <si>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</si>
  <si>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</si>
  <si>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</si>
  <si>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</si>
  <si>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</si>
  <si>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</si>
  <si>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</si>
  <si>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</si>
  <si>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</si>
  <si>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</si>
  <si>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</si>
  <si>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</si>
  <si>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</si>
  <si>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</si>
  <si>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</si>
  <si>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</si>
  <si>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</si>
  <si>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</si>
  <si>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</si>
  <si>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</si>
  <si>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</si>
  <si>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</si>
  <si>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</si>
  <si>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</si>
  <si>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</si>
  <si>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</si>
  <si>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</si>
  <si>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</si>
  <si>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</si>
  <si>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</si>
  <si>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</si>
  <si>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</si>
  <si>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</si>
  <si>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</si>
  <si>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</si>
  <si>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</si>
  <si>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</si>
  <si>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</si>
  <si>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</si>
  <si>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</si>
  <si>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</si>
  <si>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</si>
  <si>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</si>
  <si>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</si>
  <si>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</si>
  <si>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</si>
  <si>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</si>
  <si>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</si>
  <si>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</si>
  <si>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</si>
  <si>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</si>
  <si>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</si>
  <si>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</si>
  <si>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</si>
  <si>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</si>
  <si>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</si>
  <si>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</si>
  <si>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</si>
  <si>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</si>
  <si>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</si>
  <si>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</si>
  <si>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</si>
  <si>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</si>
  <si>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</si>
  <si>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</si>
  <si>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</si>
  <si>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</si>
  <si>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</si>
  <si>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</si>
  <si>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</si>
  <si>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</si>
  <si>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</si>
  <si>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</si>
  <si>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</si>
  <si>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</si>
  <si>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</si>
  <si>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</si>
  <si>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</si>
  <si>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</si>
  <si>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</si>
  <si>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</si>
  <si>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</si>
  <si>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</si>
  <si>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</si>
  <si>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</si>
  <si>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</si>
  <si>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</si>
  <si>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</si>
  <si>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</si>
  <si>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</si>
  <si>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</si>
  <si>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</si>
  <si>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</si>
  <si>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</si>
  <si>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</si>
  <si>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</si>
  <si>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</si>
  <si>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</si>
  <si>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</si>
  <si>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</si>
  <si>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</si>
  <si>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</si>
  <si>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</si>
  <si>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</si>
  <si>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</si>
  <si>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</si>
  <si>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</si>
  <si>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</si>
  <si>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</si>
  <si>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</si>
  <si>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</si>
  <si>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</si>
  <si>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</si>
  <si>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</si>
  <si>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</si>
  <si>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</si>
  <si>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</si>
  <si>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</si>
  <si>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</si>
  <si>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</si>
  <si>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</si>
  <si>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</si>
  <si>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</si>
  <si>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</si>
  <si>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</si>
  <si>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</si>
  <si>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</si>
  <si>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</si>
  <si>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</si>
  <si>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</si>
  <si>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</si>
  <si>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</si>
  <si>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</si>
  <si>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</si>
  <si>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</si>
  <si>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</si>
  <si>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</si>
  <si>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</si>
  <si>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</si>
  <si>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</si>
  <si>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</si>
  <si>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</si>
  <si>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</si>
  <si>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</si>
  <si>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</si>
  <si>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</si>
  <si>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</si>
  <si>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</si>
  <si>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</si>
  <si>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</si>
  <si>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</si>
  <si>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</si>
  <si>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</si>
  <si>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</si>
  <si>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</si>
  <si>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</si>
  <si>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</si>
  <si>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</si>
  <si>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</si>
  <si>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</si>
  <si>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</si>
  <si>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</si>
  <si>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</si>
  <si>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</si>
  <si>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</si>
  <si>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</si>
  <si>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</si>
  <si>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</si>
  <si>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</si>
  <si>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</si>
  <si>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</si>
  <si>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</si>
  <si>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</si>
  <si>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</si>
  <si>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</si>
  <si>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</si>
  <si>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</si>
  <si>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</si>
  <si>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</si>
  <si>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</si>
  <si>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</si>
  <si>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</si>
  <si>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</si>
  <si>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</si>
  <si>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</si>
  <si>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</si>
  <si>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</si>
  <si>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</si>
  <si>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</si>
  <si>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</si>
  <si>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</si>
  <si>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</si>
  <si>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</si>
  <si>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</si>
  <si>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</si>
  <si>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</si>
  <si>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</si>
  <si>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</si>
  <si>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</si>
  <si>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</si>
  <si>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</si>
  <si>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</si>
  <si>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</si>
  <si>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</si>
  <si>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</si>
  <si>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</si>
  <si>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</si>
  <si>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</si>
  <si>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</si>
  <si>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</si>
  <si>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</si>
  <si>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</si>
  <si>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</si>
  <si>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</si>
  <si>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</si>
  <si>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</si>
  <si>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</si>
  <si>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</si>
  <si>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</si>
  <si>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</si>
  <si>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</si>
  <si>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</si>
  <si>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</si>
  <si>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</si>
  <si>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</si>
  <si>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</si>
  <si>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</si>
  <si>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</si>
  <si>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</si>
  <si>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</si>
  <si>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</si>
  <si>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</si>
  <si>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</si>
  <si>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</si>
  <si>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</si>
  <si>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</si>
  <si>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</si>
  <si>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</si>
  <si>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</si>
  <si>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</si>
  <si>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</si>
  <si>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</si>
  <si>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</si>
  <si>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</si>
  <si>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</si>
  <si>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</si>
  <si>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</si>
  <si>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</si>
  <si>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</si>
  <si>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</si>
  <si>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</si>
  <si>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</si>
  <si>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</si>
  <si>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</si>
  <si>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</si>
  <si>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</si>
  <si>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</si>
  <si>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</si>
  <si>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</si>
  <si>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</si>
  <si>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</si>
  <si>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</si>
  <si>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</si>
  <si>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</si>
  <si>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</si>
  <si>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</si>
  <si>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</si>
  <si>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</si>
  <si>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</si>
  <si>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</si>
  <si>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</si>
  <si>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</si>
  <si>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</si>
  <si>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</si>
  <si>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</si>
  <si>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</si>
  <si>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</si>
  <si>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</si>
  <si>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</si>
  <si>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</si>
  <si>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</si>
  <si>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</si>
  <si>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</si>
  <si>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</si>
  <si>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</si>
  <si>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</si>
  <si>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</si>
  <si>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</si>
  <si>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</si>
  <si>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</si>
  <si>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</si>
  <si>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</si>
  <si>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</si>
  <si>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</si>
  <si>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</si>
  <si>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</si>
  <si>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</si>
  <si>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</si>
  <si>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</si>
  <si>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</si>
  <si>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</si>
  <si>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</si>
  <si>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</si>
  <si>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</si>
  <si>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</si>
  <si>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</si>
  <si>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</si>
  <si>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</si>
  <si>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</si>
  <si>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</si>
  <si>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</si>
  <si>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</si>
  <si>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</si>
  <si>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</si>
  <si>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</si>
  <si>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</si>
  <si>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</si>
  <si>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</si>
  <si>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</si>
  <si>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</si>
  <si>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</si>
  <si>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</si>
  <si>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</si>
  <si>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</si>
  <si>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</si>
  <si>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</si>
  <si>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</si>
  <si>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</si>
  <si>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</si>
  <si>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</si>
  <si>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</si>
  <si>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</si>
  <si>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</si>
  <si>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</si>
  <si>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</si>
  <si>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</si>
  <si>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</si>
  <si>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</si>
  <si>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</si>
  <si>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</si>
  <si>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</si>
  <si>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</si>
  <si>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</si>
  <si>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</si>
  <si>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</si>
  <si>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</si>
  <si>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</si>
  <si>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</si>
  <si>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</si>
  <si>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</si>
  <si>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</si>
  <si>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</si>
  <si>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</si>
  <si>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</si>
  <si>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</si>
  <si>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</si>
  <si>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</si>
  <si>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</si>
  <si>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</si>
  <si>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</si>
  <si>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</si>
  <si>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</si>
  <si>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</si>
  <si>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</si>
  <si>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</si>
  <si>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</si>
  <si>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</si>
  <si>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</si>
  <si>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</si>
  <si>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</si>
  <si>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</si>
  <si>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</si>
  <si>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</si>
  <si>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</si>
  <si>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</si>
  <si>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</si>
  <si>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</si>
  <si>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</si>
  <si>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</si>
  <si>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</si>
  <si>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</si>
  <si>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</si>
  <si>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</si>
  <si>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</si>
  <si>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</si>
  <si>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</si>
  <si>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</si>
  <si>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</si>
  <si>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</si>
  <si>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</si>
  <si>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</si>
  <si>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</si>
  <si>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</si>
  <si>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</si>
  <si>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</si>
  <si>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</si>
  <si>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</si>
  <si>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</si>
  <si>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</si>
  <si>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</si>
  <si>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</si>
  <si>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</si>
  <si>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</si>
  <si>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</si>
  <si>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</si>
  <si>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</si>
  <si>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</si>
  <si>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</si>
  <si>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</si>
  <si>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</si>
  <si>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</si>
  <si>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</si>
  <si>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</si>
  <si>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</si>
  <si>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</si>
  <si>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</si>
  <si>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</si>
  <si>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</si>
  <si>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</si>
  <si>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</si>
  <si>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</si>
  <si>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</si>
  <si>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</si>
  <si>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</si>
  <si>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</si>
  <si>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</si>
  <si>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</si>
  <si>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</si>
  <si>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</si>
  <si>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</si>
  <si>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</si>
  <si>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</si>
  <si>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</si>
  <si>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</si>
  <si>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</si>
  <si>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</si>
  <si>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</si>
  <si>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</si>
  <si>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</si>
  <si>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</si>
  <si>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</si>
  <si>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</si>
  <si>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</si>
  <si>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</si>
  <si>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</si>
  <si>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</si>
  <si>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</si>
  <si>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</si>
  <si>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</si>
  <si>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</si>
  <si>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</si>
  <si>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</si>
  <si>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</si>
  <si>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</si>
  <si>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</si>
  <si>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</si>
  <si>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</si>
  <si>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</si>
  <si>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</si>
  <si>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</si>
  <si>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</si>
  <si>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</si>
  <si>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</si>
  <si>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</si>
  <si>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</si>
  <si>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</si>
  <si>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</si>
  <si>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</si>
  <si>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</si>
  <si>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</si>
  <si>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</si>
  <si>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</si>
  <si>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</si>
  <si>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</si>
  <si>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</si>
  <si>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</si>
  <si>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</si>
  <si>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</si>
  <si>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</si>
  <si>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</si>
  <si>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</si>
  <si>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</si>
  <si>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</si>
  <si>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</si>
  <si>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</si>
  <si>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</si>
  <si>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</si>
  <si>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</si>
  <si>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</si>
  <si>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</si>
  <si>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</si>
  <si>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</si>
  <si>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</si>
  <si>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</si>
  <si>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</si>
  <si>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</si>
  <si>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</si>
  <si>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</si>
  <si>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</si>
  <si>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</si>
  <si>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</si>
  <si>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</si>
  <si>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</si>
  <si>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</si>
  <si>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</si>
  <si>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</si>
  <si>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</si>
  <si>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</si>
  <si>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</si>
  <si>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</si>
  <si>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</si>
  <si>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</si>
  <si>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</si>
  <si>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</si>
  <si>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</si>
  <si>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</si>
  <si>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</si>
  <si>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</si>
  <si>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</si>
  <si>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</si>
  <si>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</si>
  <si>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</si>
  <si>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</si>
  <si>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</si>
  <si>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</si>
  <si>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</si>
  <si>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</si>
  <si>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</si>
  <si>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</si>
  <si>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</si>
  <si>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</si>
  <si>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</si>
  <si>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</si>
  <si>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</si>
  <si>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</si>
  <si>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</si>
  <si>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</si>
  <si>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</si>
  <si>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</si>
  <si>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</si>
  <si>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</si>
  <si>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</si>
  <si>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</si>
  <si>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</si>
  <si>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</si>
  <si>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</si>
  <si>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</si>
  <si>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</si>
  <si>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</si>
  <si>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</si>
  <si>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</si>
  <si>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</si>
  <si>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</si>
  <si>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</si>
  <si>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</si>
  <si>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</si>
  <si>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</si>
  <si>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</si>
  <si>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</si>
  <si>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</si>
  <si>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</si>
  <si>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</si>
  <si>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</si>
  <si>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</si>
  <si>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</si>
  <si>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</si>
  <si>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</si>
  <si>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</si>
  <si>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</si>
  <si>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</si>
  <si>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</si>
  <si>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</si>
  <si>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</si>
  <si>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</si>
  <si>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</si>
  <si>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</si>
  <si>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</si>
  <si>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</si>
  <si>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</si>
  <si>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</si>
  <si>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</si>
  <si>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</si>
  <si>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</si>
  <si>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</si>
  <si>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</si>
  <si>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</si>
  <si>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</si>
  <si>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</si>
  <si>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</si>
  <si>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</si>
  <si>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</si>
  <si>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</si>
  <si>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</si>
  <si>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</si>
  <si>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</si>
  <si>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</si>
  <si>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</si>
  <si>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</si>
  <si>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</si>
  <si>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</si>
  <si>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</si>
  <si>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</si>
  <si>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</si>
  <si>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</si>
  <si>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</si>
  <si>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</si>
  <si>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</si>
  <si>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</si>
  <si>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</si>
  <si>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</si>
  <si>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</si>
  <si>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</si>
  <si>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</si>
  <si>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</si>
  <si>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</si>
  <si>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</si>
  <si>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</si>
  <si>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</si>
  <si>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</si>
  <si>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</si>
  <si>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</si>
  <si>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</si>
  <si>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</si>
  <si>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</si>
  <si>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</si>
  <si>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</si>
  <si>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</si>
  <si>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</si>
  <si>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</si>
  <si>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</si>
  <si>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</si>
  <si>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</si>
  <si>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</si>
  <si>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</si>
  <si>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</si>
  <si>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</si>
  <si>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</si>
  <si>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</si>
  <si>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</si>
  <si>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</si>
  <si>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</si>
  <si>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</si>
  <si>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</si>
  <si>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</si>
  <si>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</si>
  <si>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</si>
  <si>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</si>
  <si>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</si>
  <si>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</si>
  <si>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</si>
  <si>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</si>
  <si>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</si>
  <si>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</si>
  <si>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</si>
  <si>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</si>
  <si>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</si>
  <si>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</si>
  <si>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</si>
  <si>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</si>
  <si>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</si>
  <si>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</si>
  <si>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</si>
  <si>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</si>
  <si>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</si>
  <si>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</si>
  <si>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</si>
  <si>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</si>
  <si>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</si>
  <si>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</si>
  <si>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</si>
  <si>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</si>
  <si>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</si>
  <si>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</si>
  <si>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</si>
  <si>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</si>
  <si>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</si>
  <si>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</si>
  <si>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</si>
  <si>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</si>
  <si>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</si>
  <si>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</si>
  <si>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</si>
  <si>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</si>
  <si>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</si>
  <si>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</si>
  <si>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</si>
  <si>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</si>
  <si>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</si>
  <si>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</si>
  <si>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</si>
  <si>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</si>
  <si>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</si>
  <si>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</si>
  <si>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</si>
  <si>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</si>
  <si>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</si>
  <si>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</si>
  <si>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</si>
  <si>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</si>
  <si>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</si>
  <si>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</si>
  <si>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</si>
  <si>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</si>
  <si>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</si>
  <si>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</si>
  <si>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</si>
  <si>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</si>
  <si>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</si>
  <si>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</si>
  <si>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</si>
  <si>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</si>
  <si>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</si>
  <si>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</si>
  <si>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</si>
  <si>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</si>
  <si>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</si>
  <si>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</si>
  <si>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</si>
  <si>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</si>
  <si>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</si>
  <si>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</si>
  <si>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</si>
  <si>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</si>
  <si>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</si>
  <si>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</si>
  <si>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</si>
  <si>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</si>
  <si>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</si>
  <si>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</si>
  <si>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</si>
  <si>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</si>
  <si>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</si>
  <si>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</si>
  <si>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</si>
  <si>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</si>
  <si>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</si>
  <si>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</si>
  <si>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</si>
  <si>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</si>
  <si>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</si>
  <si>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</si>
  <si>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</si>
  <si>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</si>
  <si>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</si>
  <si>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</si>
  <si>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</si>
  <si>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</si>
  <si>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</si>
  <si>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</si>
  <si>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</si>
  <si>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</si>
  <si>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</si>
  <si>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</si>
  <si>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</si>
  <si>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</si>
  <si>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</si>
  <si>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</si>
  <si>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</si>
  <si>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</si>
  <si>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</si>
  <si>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</si>
  <si>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</si>
  <si>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</si>
  <si>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</si>
  <si>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</si>
  <si>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</si>
  <si>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</si>
  <si>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</si>
  <si>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</si>
  <si>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</si>
  <si>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</si>
  <si>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</si>
  <si>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</si>
  <si>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</si>
  <si>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</si>
  <si>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</si>
  <si>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</si>
  <si>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</si>
  <si>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</si>
  <si>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</si>
  <si>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</si>
  <si>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</si>
  <si>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</si>
  <si>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</si>
  <si>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</si>
  <si>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</si>
  <si>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</si>
  <si>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</si>
  <si>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</si>
  <si>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</si>
  <si>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</si>
  <si>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</si>
  <si>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</si>
  <si>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</si>
  <si>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</si>
  <si>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</si>
  <si>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</si>
  <si>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</si>
  <si>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</si>
  <si>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</si>
  <si>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</si>
  <si>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</si>
  <si>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</si>
  <si>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</si>
  <si>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</si>
  <si>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</si>
  <si>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</si>
  <si>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</si>
  <si>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</si>
  <si>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</si>
  <si>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</si>
  <si>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</si>
  <si>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</si>
  <si>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</si>
  <si>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</si>
  <si>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</si>
  <si>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</si>
  <si>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</si>
  <si>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</si>
  <si>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</si>
  <si>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</si>
  <si>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</si>
  <si>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</si>
  <si>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</si>
  <si>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</si>
  <si>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</si>
  <si>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</si>
  <si>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</si>
  <si>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</si>
  <si>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</si>
  <si>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</si>
  <si>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</si>
  <si>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</si>
  <si>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</si>
  <si>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</si>
  <si>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</si>
  <si>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</si>
  <si>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</si>
  <si>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</si>
  <si>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</si>
  <si>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</si>
  <si>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</si>
  <si>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</si>
  <si>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</si>
  <si>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</si>
  <si>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</si>
  <si>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</si>
  <si>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</si>
  <si>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</si>
  <si>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</si>
  <si>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</si>
  <si>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</si>
  <si>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</si>
  <si>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</si>
  <si>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</si>
  <si>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</si>
  <si>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</si>
  <si>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</si>
  <si>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</si>
  <si>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</si>
  <si>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</si>
  <si>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</si>
  <si>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</si>
  <si>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</si>
  <si>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</si>
  <si>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</si>
  <si>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</si>
  <si>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</si>
  <si>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</si>
  <si>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</si>
  <si>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</si>
  <si>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</si>
  <si>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</si>
  <si>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</si>
  <si>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</si>
  <si>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</si>
  <si>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</si>
  <si>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</si>
  <si>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</si>
  <si>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</si>
  <si>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</si>
  <si>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</si>
  <si>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</si>
  <si>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</si>
  <si>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</si>
  <si>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</si>
  <si>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</si>
  <si>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</si>
  <si>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</si>
  <si>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</si>
  <si>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</si>
  <si>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</si>
  <si>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</si>
  <si>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</si>
  <si>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</si>
  <si>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</si>
  <si>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</si>
  <si>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</si>
  <si>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</si>
  <si>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</si>
  <si>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</si>
  <si>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</si>
  <si>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</si>
  <si>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</si>
  <si>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</si>
  <si>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</si>
  <si>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</si>
  <si>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</si>
  <si>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</si>
  <si>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</si>
  <si>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</si>
  <si>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</si>
  <si>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</si>
  <si>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</si>
  <si>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</si>
  <si>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</si>
  <si>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</si>
  <si>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</si>
  <si>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</si>
  <si>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</si>
  <si>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</si>
  <si>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</si>
  <si>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</si>
  <si>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</si>
  <si>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</si>
  <si>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</si>
  <si>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</si>
  <si>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</si>
  <si>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</si>
  <si>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</si>
  <si>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</si>
  <si>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</si>
  <si>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</si>
  <si>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</si>
  <si>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</si>
  <si>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</si>
  <si>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</si>
  <si>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</si>
  <si>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</si>
  <si>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</si>
  <si>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</si>
  <si>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</si>
  <si>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</si>
  <si>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</si>
  <si>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</si>
  <si>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</si>
  <si>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</si>
  <si>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</si>
  <si>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</si>
  <si>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</si>
  <si>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</si>
  <si>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</si>
  <si>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</si>
  <si>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</si>
  <si>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</si>
  <si>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</si>
  <si>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</si>
  <si>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</si>
  <si>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</si>
  <si>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</si>
  <si>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</si>
  <si>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</si>
  <si>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</si>
  <si>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</si>
  <si>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</si>
  <si>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</si>
  <si>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</si>
  <si>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</si>
  <si>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</si>
  <si>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</si>
  <si>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</si>
  <si>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</si>
  <si>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</si>
  <si>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</si>
  <si>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</si>
  <si>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</si>
  <si>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</si>
  <si>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</si>
  <si>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</si>
  <si>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</si>
  <si>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</si>
  <si>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</si>
  <si>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</si>
  <si>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</si>
  <si>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</si>
  <si>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</si>
  <si>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</si>
  <si>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</si>
  <si>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</si>
  <si>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</si>
  <si>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</si>
  <si>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</si>
  <si>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</si>
  <si>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</si>
  <si>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</si>
  <si>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</si>
  <si>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</si>
  <si>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</si>
  <si>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</si>
  <si>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</si>
  <si>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</si>
  <si>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</si>
  <si>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</si>
  <si>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</si>
  <si>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</si>
  <si>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</si>
  <si>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</si>
  <si>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</si>
  <si>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</si>
  <si>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</si>
  <si>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</si>
  <si>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</si>
  <si>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</si>
  <si>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</si>
  <si>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</si>
  <si>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</si>
  <si>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</si>
  <si>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</si>
  <si>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</si>
  <si>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</si>
  <si>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</si>
  <si>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</si>
  <si>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</si>
  <si>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</si>
  <si>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</si>
  <si>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</si>
  <si>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</si>
  <si>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</si>
  <si>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</si>
  <si>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</si>
  <si>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</si>
  <si>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</si>
  <si>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</si>
  <si>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</si>
  <si>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</si>
  <si>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</si>
  <si>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</si>
  <si>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</si>
  <si>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</si>
  <si>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</si>
  <si>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</si>
  <si>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</si>
  <si>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</si>
  <si>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</si>
  <si>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</si>
  <si>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</si>
  <si>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</si>
  <si>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</si>
  <si>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</si>
  <si>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</si>
  <si>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</si>
  <si>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</si>
  <si>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</si>
  <si>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</si>
  <si>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</si>
  <si>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</si>
  <si>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</si>
  <si>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</si>
  <si>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</si>
  <si>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</si>
  <si>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</si>
  <si>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</si>
  <si>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</si>
  <si>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</si>
  <si>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</si>
  <si>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</si>
  <si>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</si>
  <si>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</si>
  <si>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</si>
  <si>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</si>
  <si>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</si>
  <si>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</si>
  <si>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</si>
  <si>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</si>
  <si>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</si>
  <si>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</si>
  <si>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</si>
  <si>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</si>
  <si>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</si>
  <si>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</si>
  <si>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</si>
  <si>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</si>
  <si>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</si>
  <si>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</si>
  <si>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</si>
  <si>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</si>
  <si>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</si>
  <si>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</si>
  <si>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</si>
  <si>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</si>
  <si>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</si>
  <si>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</si>
  <si>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</si>
  <si>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</si>
  <si>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</si>
  <si>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</si>
  <si>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</si>
  <si>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</si>
  <si>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</si>
  <si>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</si>
  <si>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</si>
  <si>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</si>
  <si>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</si>
  <si>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</si>
  <si>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</si>
  <si>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</si>
  <si>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</si>
  <si>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</si>
  <si>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</si>
  <si>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</si>
  <si>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</si>
  <si>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</si>
  <si>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</si>
  <si>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</si>
  <si>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</si>
  <si>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</si>
  <si>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</si>
  <si>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</si>
  <si>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</si>
  <si>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</si>
  <si>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</si>
  <si>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</si>
  <si>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</si>
  <si>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</si>
  <si>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</si>
  <si>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</si>
  <si>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</si>
  <si>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</si>
  <si>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</si>
  <si>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</si>
  <si>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</si>
  <si>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</si>
  <si>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</si>
  <si>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</si>
  <si>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</si>
  <si>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</si>
  <si>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</si>
  <si>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</si>
  <si>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</si>
  <si>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</si>
  <si>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</si>
  <si>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</si>
  <si>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</si>
  <si>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</si>
  <si>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</si>
  <si>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</si>
  <si>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</si>
  <si>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</si>
  <si>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</si>
  <si>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</si>
  <si>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</si>
  <si>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</si>
  <si>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</si>
  <si>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</si>
  <si>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</si>
  <si>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</si>
  <si>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</si>
  <si>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</si>
  <si>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</si>
  <si>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</si>
  <si>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</si>
  <si>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</si>
  <si>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</si>
  <si>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</si>
  <si>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</si>
  <si>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</si>
  <si>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</si>
  <si>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</si>
  <si>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</si>
  <si>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</si>
  <si>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</si>
  <si>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</si>
  <si>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</si>
  <si>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</si>
  <si>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</si>
  <si>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</si>
  <si>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</si>
  <si>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</si>
  <si>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</si>
  <si>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</si>
  <si>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</si>
  <si>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</si>
  <si>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</si>
  <si>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</si>
  <si>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</si>
  <si>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</si>
  <si>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</si>
  <si>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</si>
  <si>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</si>
  <si>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</si>
  <si>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</si>
  <si>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</si>
  <si>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</si>
  <si>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</si>
  <si>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</si>
  <si>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</si>
  <si>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</si>
  <si>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</si>
  <si>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</si>
  <si>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</si>
  <si>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</si>
  <si>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</si>
  <si>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</si>
  <si>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</si>
  <si>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</si>
  <si>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</si>
  <si>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</si>
  <si>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</si>
  <si>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</si>
  <si>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</si>
  <si>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</si>
  <si>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</si>
  <si>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</si>
  <si>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</si>
  <si>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</si>
  <si>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</si>
  <si>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</si>
  <si>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</si>
  <si>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</si>
  <si>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</si>
  <si>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</si>
  <si>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</si>
  <si>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</si>
  <si>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</si>
  <si>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</si>
  <si>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</si>
  <si>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</si>
  <si>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</si>
  <si>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</si>
  <si>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</si>
  <si>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</si>
  <si>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</si>
  <si>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</si>
  <si>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</si>
  <si>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</si>
  <si>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</si>
  <si>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</si>
  <si>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</si>
  <si>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</si>
  <si>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</si>
  <si>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</si>
  <si>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</si>
  <si>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</si>
  <si>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</si>
  <si>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</si>
  <si>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</si>
  <si>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</si>
  <si>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</si>
  <si>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</si>
  <si>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</si>
  <si>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</si>
  <si>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</si>
  <si>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</si>
  <si>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</si>
  <si>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</si>
  <si>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</si>
  <si>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</si>
  <si>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</si>
  <si>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</si>
  <si>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</si>
  <si>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</si>
  <si>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</si>
  <si>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</si>
  <si>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</si>
  <si>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</si>
  <si>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</si>
  <si>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</si>
  <si>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</si>
  <si>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</si>
  <si>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</si>
  <si>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</si>
  <si>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</si>
  <si>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</si>
  <si>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</si>
  <si>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</si>
  <si>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</si>
  <si>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</si>
  <si>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</si>
  <si>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</si>
  <si>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</si>
  <si>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</si>
  <si>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</si>
  <si>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</si>
  <si>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</si>
  <si>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</si>
  <si>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</si>
  <si>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</si>
  <si>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</si>
  <si>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</si>
  <si>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</si>
  <si>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</si>
  <si>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</si>
  <si>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</si>
  <si>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</si>
  <si>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</si>
  <si>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</si>
  <si>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</si>
  <si>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</si>
  <si>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</si>
  <si>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</si>
  <si>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</si>
  <si>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</si>
  <si>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</si>
  <si>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</si>
  <si>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</si>
  <si>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</si>
  <si>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</si>
  <si>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</si>
  <si>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</si>
  <si>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</si>
  <si>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</si>
  <si>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</si>
  <si>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</si>
  <si>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</si>
  <si>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</si>
  <si>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</si>
  <si>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</si>
  <si>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</si>
  <si>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</si>
  <si>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</si>
  <si>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</si>
  <si>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</si>
  <si>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</si>
  <si>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</si>
  <si>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</si>
  <si>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</si>
  <si>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</si>
  <si>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</si>
  <si>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</si>
  <si>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</si>
  <si>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</si>
  <si>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</si>
  <si>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</si>
  <si>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</si>
  <si>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</si>
  <si>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</si>
  <si>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</si>
  <si>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</si>
  <si>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</si>
  <si>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</si>
  <si>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</si>
  <si>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</si>
  <si>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</si>
  <si>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</si>
  <si>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</si>
  <si>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</si>
  <si>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</si>
  <si>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</si>
  <si>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</si>
  <si>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</si>
  <si>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</si>
  <si>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</si>
  <si>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</si>
  <si>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</si>
  <si>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</si>
  <si>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</si>
  <si>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</si>
  <si>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</si>
  <si>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</si>
  <si>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</si>
  <si>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</si>
  <si>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</si>
  <si>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</si>
  <si>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</si>
  <si>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</si>
  <si>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</si>
  <si>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</si>
  <si>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</si>
  <si>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</si>
  <si>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</si>
  <si>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</si>
  <si>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</si>
  <si>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</si>
  <si>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</si>
  <si>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</si>
  <si>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</si>
  <si>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</si>
  <si>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</si>
  <si>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</si>
  <si>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</si>
  <si>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</si>
  <si>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</si>
  <si>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</si>
  <si>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</si>
  <si>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</si>
  <si>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</si>
  <si>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</si>
  <si>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</si>
  <si>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</si>
  <si>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</si>
  <si>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</si>
  <si>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</si>
  <si>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</si>
  <si>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</si>
  <si>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</si>
  <si>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</si>
  <si>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</si>
  <si>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</si>
  <si>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</si>
  <si>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</si>
  <si>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</si>
  <si>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</si>
  <si>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</si>
  <si>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</si>
  <si>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</si>
  <si>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</si>
  <si>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</si>
  <si>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</si>
  <si>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</si>
  <si>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</si>
  <si>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</si>
  <si>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</si>
  <si>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</si>
  <si>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</si>
  <si>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</si>
  <si>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</si>
  <si>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</si>
  <si>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</si>
  <si>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</si>
  <si>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</si>
  <si>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</si>
  <si>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</si>
  <si>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</si>
  <si>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</si>
  <si>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</si>
  <si>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</si>
  <si>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</si>
  <si>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</si>
  <si>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</si>
  <si>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</si>
  <si>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</si>
  <si>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</si>
  <si>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</si>
  <si>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</si>
  <si>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</si>
  <si>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</si>
  <si>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</si>
  <si>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</si>
  <si>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</si>
  <si>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</si>
  <si>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</si>
  <si>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</si>
  <si>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</si>
  <si>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</si>
  <si>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</si>
  <si>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</si>
  <si>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</si>
  <si>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</si>
  <si>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</si>
  <si>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</si>
  <si>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</si>
  <si>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</si>
  <si>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</si>
  <si>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</si>
  <si>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</si>
  <si>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</si>
  <si>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</si>
  <si>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</si>
  <si>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</si>
  <si>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</si>
  <si>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</si>
  <si>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</si>
  <si>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</si>
  <si>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</si>
  <si>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</si>
  <si>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</si>
  <si>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</si>
  <si>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</si>
  <si>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</si>
  <si>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</si>
  <si>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</si>
  <si>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</si>
  <si>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</si>
  <si>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</si>
  <si>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</si>
  <si>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</si>
  <si>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</si>
  <si>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</si>
  <si>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</si>
  <si>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</si>
  <si>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</si>
  <si>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</si>
  <si>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</si>
  <si>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</si>
  <si>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</si>
  <si>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</si>
  <si>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</si>
  <si>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</si>
  <si>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</si>
  <si>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</si>
  <si>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</si>
  <si>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</si>
  <si>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</si>
  <si>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</si>
  <si>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</si>
  <si>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</si>
  <si>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</si>
  <si>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</si>
  <si>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</si>
  <si>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</si>
  <si>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</si>
  <si>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</si>
  <si>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</si>
  <si>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</si>
  <si>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</si>
  <si>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</si>
  <si>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</si>
  <si>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</si>
  <si>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</si>
  <si>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</si>
  <si>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</si>
  <si>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</si>
  <si>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</si>
  <si>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</si>
  <si>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</si>
  <si>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</si>
  <si>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</si>
  <si>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</si>
  <si>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</si>
  <si>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</si>
  <si>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</si>
  <si>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</si>
  <si>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</si>
  <si>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</si>
  <si>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</si>
  <si>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</si>
  <si>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</si>
  <si>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</si>
  <si>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</si>
  <si>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</si>
  <si>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</si>
  <si>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</si>
  <si>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</si>
  <si>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</si>
  <si>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</si>
  <si>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</si>
  <si>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</si>
  <si>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</si>
  <si>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</si>
  <si>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</si>
  <si>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</si>
  <si>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</si>
  <si>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</si>
  <si>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</si>
  <si>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</si>
  <si>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</si>
  <si>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</si>
  <si>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</si>
  <si>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</si>
  <si>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</si>
  <si>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</si>
  <si>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</si>
  <si>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</si>
  <si>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</si>
  <si>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</si>
  <si>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</si>
  <si>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</si>
  <si>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</si>
  <si>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</si>
  <si>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</si>
  <si>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</si>
  <si>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</si>
  <si>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</si>
  <si>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</si>
  <si>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</si>
  <si>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</si>
  <si>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</si>
  <si>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</si>
  <si>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</si>
  <si>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</si>
  <si>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</si>
  <si>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</si>
  <si>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</si>
  <si>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</si>
  <si>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</si>
  <si>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</si>
  <si>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</si>
  <si>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</si>
  <si>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</si>
  <si>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</si>
  <si>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</si>
  <si>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</si>
  <si>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</si>
  <si>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</si>
  <si>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</si>
  <si>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</si>
  <si>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</si>
  <si>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</si>
  <si>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</si>
  <si>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</si>
  <si>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</si>
  <si>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</si>
  <si>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</si>
  <si>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</si>
  <si>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</si>
  <si>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</si>
  <si>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</si>
  <si>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</si>
  <si>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</si>
  <si>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</si>
  <si>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</si>
  <si>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</si>
  <si>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</si>
  <si>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</si>
  <si>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</si>
  <si>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</si>
  <si>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</si>
  <si>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</si>
  <si>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</si>
  <si>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</si>
  <si>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</si>
  <si>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</si>
  <si>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</si>
  <si>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</si>
  <si>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</si>
  <si>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</si>
  <si>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</si>
  <si>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</si>
  <si>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</si>
  <si>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</si>
  <si>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</si>
  <si>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</si>
  <si>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</si>
  <si>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</si>
  <si>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</si>
  <si>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</si>
  <si>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</si>
  <si>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</si>
  <si>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</si>
  <si>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</si>
  <si>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</si>
  <si>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</si>
  <si>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</si>
  <si>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</si>
  <si>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</si>
  <si>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</si>
  <si>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</si>
  <si>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</si>
  <si>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</si>
  <si>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</si>
  <si>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</si>
  <si>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</si>
  <si>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</si>
  <si>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</si>
  <si>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</si>
  <si>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</si>
  <si>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</si>
  <si>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</si>
  <si>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</si>
  <si>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</si>
  <si>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</si>
  <si>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</si>
  <si>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</si>
  <si>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</si>
  <si>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</si>
  <si>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</si>
  <si>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</si>
  <si>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</si>
  <si>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</si>
  <si>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</si>
  <si>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</si>
  <si>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</si>
  <si>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</si>
  <si>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</si>
  <si>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</si>
  <si>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</si>
  <si>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</si>
  <si>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</si>
  <si>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</si>
  <si>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</si>
  <si>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</si>
  <si>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</si>
  <si>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</si>
  <si>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</si>
  <si>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</si>
  <si>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</si>
  <si>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</si>
  <si>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</si>
  <si>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</si>
  <si>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</si>
  <si>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</si>
  <si>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</si>
  <si>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</si>
  <si>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</si>
  <si>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</si>
  <si>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</si>
  <si>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</si>
  <si>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</si>
  <si>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</si>
  <si>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</si>
  <si>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</si>
  <si>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</si>
  <si>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</si>
  <si>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</si>
  <si>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</si>
  <si>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</si>
  <si>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</si>
  <si>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</si>
  <si>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</si>
  <si>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</si>
  <si>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</si>
  <si>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</si>
  <si>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</si>
  <si>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</si>
  <si>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</si>
  <si>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</si>
  <si>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</si>
  <si>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</si>
  <si>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</si>
  <si>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</si>
  <si>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</si>
  <si>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</si>
  <si>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</si>
  <si>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</si>
  <si>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</si>
  <si>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</si>
  <si>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</si>
  <si>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</si>
  <si>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</si>
  <si>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</si>
  <si>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</si>
  <si>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</si>
  <si>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</si>
  <si>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</si>
  <si>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</si>
  <si>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</si>
  <si>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</si>
  <si>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</si>
  <si>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</si>
  <si>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</si>
  <si>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</si>
  <si>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</si>
  <si>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</si>
  <si>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</si>
  <si>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</si>
  <si>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</si>
  <si>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</si>
  <si>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</si>
  <si>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</si>
  <si>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</si>
  <si>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</si>
  <si>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</si>
  <si>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</si>
  <si>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</si>
  <si>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</si>
  <si>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</si>
  <si>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</si>
  <si>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</si>
  <si>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</si>
  <si>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</si>
  <si>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</si>
  <si>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</si>
  <si>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</si>
  <si>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</si>
  <si>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</si>
  <si>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</si>
  <si>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</si>
  <si>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</si>
  <si>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</si>
  <si>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</si>
  <si>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</si>
  <si>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</si>
  <si>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</si>
  <si>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</si>
  <si>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</si>
  <si>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</si>
  <si>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</si>
  <si>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</si>
  <si>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</si>
  <si>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</si>
  <si>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</si>
  <si>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</si>
  <si>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</si>
  <si>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</si>
  <si>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</si>
  <si>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</si>
  <si>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</si>
  <si>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</si>
  <si>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</si>
  <si>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</si>
  <si>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</si>
  <si>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</si>
  <si>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</si>
  <si>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</si>
  <si>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</si>
  <si>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</si>
  <si>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</si>
  <si>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</si>
  <si>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</si>
  <si>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</si>
  <si>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</si>
  <si>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</si>
  <si>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</si>
  <si>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</si>
  <si>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</si>
  <si>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</si>
  <si>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</si>
  <si>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</si>
  <si>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</si>
  <si>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</si>
  <si>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</si>
  <si>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</si>
  <si>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</si>
  <si>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</si>
  <si>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</si>
  <si>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</si>
  <si>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</si>
  <si>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</si>
  <si>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</si>
  <si>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</si>
  <si>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</si>
  <si>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</si>
  <si>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</si>
  <si>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</si>
  <si>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</si>
  <si>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</si>
  <si>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</si>
  <si>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</si>
  <si>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</si>
  <si>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</si>
  <si>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</si>
  <si>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</si>
  <si>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</si>
  <si>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</si>
  <si>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</si>
  <si>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</si>
  <si>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</si>
  <si>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</si>
  <si>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</si>
  <si>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</si>
  <si>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</si>
  <si>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</si>
  <si>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</si>
  <si>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</si>
  <si>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</si>
  <si>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</si>
  <si>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</si>
  <si>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</si>
  <si>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</si>
  <si>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</si>
  <si>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</si>
  <si>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</si>
  <si>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</si>
  <si>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</si>
  <si>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</si>
  <si>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</si>
  <si>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</si>
  <si>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</si>
  <si>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</si>
  <si>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</si>
  <si>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</si>
  <si>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</si>
  <si>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</si>
  <si>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</si>
  <si>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</si>
  <si>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</si>
  <si>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</si>
  <si>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</si>
  <si>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</si>
  <si>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</si>
  <si>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</si>
  <si>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</si>
  <si>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</si>
  <si>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</si>
  <si>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</si>
  <si>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</si>
  <si>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</si>
  <si>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</si>
  <si>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</si>
  <si>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</si>
  <si>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</si>
  <si>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</si>
  <si>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</si>
  <si>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</si>
  <si>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</si>
  <si>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</si>
  <si>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</si>
  <si>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</si>
  <si>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</si>
  <si>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</si>
  <si>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</si>
  <si>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</si>
  <si>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</si>
  <si>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</si>
  <si>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</si>
  <si>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</si>
  <si>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</si>
  <si>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</si>
  <si>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</si>
  <si>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</si>
  <si>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</si>
  <si>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</si>
  <si>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</si>
  <si>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</si>
  <si>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</si>
  <si>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</si>
  <si>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</si>
  <si>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</si>
  <si>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</si>
  <si>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</si>
  <si>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</si>
  <si>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</si>
  <si>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</si>
  <si>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</si>
  <si>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</si>
  <si>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</si>
  <si>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</si>
  <si>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</si>
  <si>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</si>
  <si>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</si>
  <si>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</si>
  <si>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</si>
  <si>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</si>
  <si>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</si>
  <si>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</si>
  <si>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</si>
  <si>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</si>
  <si>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</si>
  <si>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</si>
  <si>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</si>
  <si>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</si>
  <si>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</si>
  <si>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</si>
  <si>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</si>
  <si>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</si>
  <si>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</si>
  <si>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</si>
  <si>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</si>
  <si>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</si>
  <si>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</si>
  <si>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</si>
  <si>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</si>
  <si>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</si>
  <si>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</si>
  <si>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</si>
  <si>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</si>
  <si>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</si>
  <si>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</si>
  <si>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</si>
  <si>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</si>
  <si>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</si>
  <si>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</si>
  <si>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</si>
  <si>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</si>
  <si>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</si>
  <si>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</si>
  <si>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</si>
  <si>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</si>
  <si>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</si>
  <si>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</si>
  <si>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</si>
  <si>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</si>
  <si>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</si>
  <si>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</si>
  <si>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</si>
  <si>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</si>
  <si>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</si>
  <si>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</si>
  <si>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</si>
  <si>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</si>
  <si>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</si>
  <si>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</si>
  <si>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</si>
  <si>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</si>
  <si>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</si>
  <si>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</si>
  <si>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</si>
  <si>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</si>
  <si>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</si>
  <si>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</si>
  <si>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</si>
  <si>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</si>
  <si>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</si>
  <si>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</si>
  <si>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</si>
  <si>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</si>
  <si>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</si>
  <si>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</si>
  <si>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</si>
  <si>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</si>
  <si>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</si>
  <si>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</si>
  <si>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</si>
  <si>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</si>
  <si>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</si>
  <si>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</si>
  <si>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</si>
  <si>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</si>
  <si>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</si>
  <si>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</si>
  <si>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</si>
  <si>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</si>
  <si>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</si>
  <si>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</si>
  <si>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</si>
  <si>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</si>
  <si>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</si>
  <si>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</si>
  <si>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</si>
  <si>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</si>
  <si>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</si>
  <si>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</si>
  <si>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</si>
  <si>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</si>
  <si>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</si>
  <si>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</si>
  <si>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</si>
  <si>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</si>
  <si>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</si>
  <si>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</si>
  <si>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</si>
  <si>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</si>
  <si>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</si>
  <si>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</si>
  <si>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</si>
  <si>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</si>
  <si>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</si>
  <si>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</si>
  <si>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</si>
  <si>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</si>
  <si>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</si>
  <si>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</si>
  <si>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</si>
  <si>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</si>
  <si>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</si>
  <si>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</si>
  <si>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</si>
  <si>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</si>
  <si>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</si>
  <si>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</si>
  <si>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</si>
  <si>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</si>
  <si>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</si>
  <si>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</si>
  <si>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</si>
  <si>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</si>
  <si>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</si>
  <si>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</si>
  <si>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</si>
  <si>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</si>
  <si>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</si>
  <si>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</si>
  <si>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</si>
  <si>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</si>
  <si>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</si>
  <si>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</si>
  <si>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</si>
  <si>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</si>
  <si>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</si>
  <si>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</si>
  <si>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</si>
  <si>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</si>
  <si>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</si>
  <si>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</si>
  <si>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</si>
  <si>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</si>
  <si>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</si>
  <si>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</si>
  <si>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</si>
  <si>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</si>
  <si>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</si>
  <si>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</si>
  <si>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</si>
  <si>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</si>
  <si>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</si>
  <si>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</si>
  <si>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</si>
  <si>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</si>
  <si>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</si>
  <si>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</si>
  <si>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</si>
  <si>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</si>
  <si>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</si>
  <si>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</si>
  <si>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</si>
  <si>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</si>
  <si>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</si>
  <si>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</si>
  <si>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</si>
  <si>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</si>
  <si>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</si>
  <si>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</si>
  <si>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</si>
  <si>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</si>
  <si>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</si>
  <si>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</si>
  <si>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</si>
  <si>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</si>
  <si>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</si>
  <si>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</si>
  <si>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</si>
  <si>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</si>
  <si>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</si>
  <si>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</si>
  <si>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</si>
  <si>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</si>
  <si>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</si>
  <si>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</si>
  <si>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</si>
  <si>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</si>
  <si>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</si>
  <si>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</si>
  <si>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</si>
  <si>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</si>
  <si>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</si>
  <si>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</si>
  <si>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</si>
  <si>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</si>
  <si>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</si>
  <si>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</si>
  <si>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</si>
  <si>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</si>
  <si>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</si>
  <si>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</si>
  <si>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</si>
  <si>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</si>
  <si>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</si>
  <si>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</si>
  <si>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</si>
  <si>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</si>
  <si>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</si>
  <si>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</si>
  <si>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</si>
  <si>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</si>
  <si>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</si>
  <si>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</si>
  <si>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</si>
  <si>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</si>
  <si>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</si>
  <si>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</si>
  <si>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</si>
  <si>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</si>
  <si>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</si>
  <si>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</si>
  <si>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</si>
  <si>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</si>
  <si>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</si>
  <si>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</si>
  <si>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</si>
  <si>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</si>
  <si>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</si>
  <si>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</si>
  <si>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</si>
  <si>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</si>
  <si>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</si>
  <si>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</si>
  <si>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</si>
  <si>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</si>
  <si>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</si>
  <si>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</si>
  <si>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</si>
  <si>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</si>
  <si>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</si>
  <si>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</si>
  <si>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</si>
  <si>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</si>
  <si>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</si>
  <si>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</si>
  <si>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</si>
  <si>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</si>
  <si>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</si>
  <si>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</si>
  <si>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</si>
  <si>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</si>
  <si>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</si>
  <si>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</si>
  <si>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</si>
  <si>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</si>
  <si>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</si>
  <si>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</si>
  <si>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</si>
  <si>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</si>
  <si>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</si>
  <si>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</si>
  <si>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</si>
  <si>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</si>
  <si>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</si>
  <si>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</si>
  <si>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</si>
  <si>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</si>
  <si>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</si>
  <si>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</si>
  <si>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</si>
  <si>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</si>
  <si>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</si>
  <si>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</si>
  <si>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</si>
  <si>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</si>
  <si>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</si>
  <si>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</si>
  <si>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</si>
  <si>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</si>
  <si>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</si>
  <si>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</si>
  <si>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</si>
  <si>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</si>
  <si>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</si>
  <si>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</si>
  <si>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</si>
  <si>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</si>
  <si>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</si>
  <si>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</si>
  <si>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</si>
  <si>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</si>
  <si>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</si>
  <si>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</si>
  <si>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</si>
  <si>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</si>
  <si>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</si>
  <si>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</si>
  <si>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</si>
  <si>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</si>
  <si>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</si>
  <si>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</si>
  <si>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</si>
  <si>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</si>
  <si>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</si>
  <si>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</si>
  <si>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</si>
  <si>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</si>
  <si>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</si>
  <si>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</si>
  <si>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</si>
  <si>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</si>
  <si>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</si>
  <si>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</si>
  <si>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</si>
  <si>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</si>
  <si>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</si>
  <si>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</si>
  <si>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</si>
  <si>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</si>
  <si>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</si>
  <si>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</si>
  <si>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</si>
  <si>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</si>
  <si>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</si>
  <si>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</si>
  <si>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</si>
  <si>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</si>
  <si>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</si>
  <si>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</si>
  <si>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</si>
  <si>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</si>
  <si>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</si>
  <si>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</si>
  <si>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</si>
  <si>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</si>
  <si>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</si>
  <si>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</si>
  <si>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</si>
  <si>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</si>
  <si>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</si>
  <si>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</si>
  <si>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</si>
  <si>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</si>
  <si>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</si>
  <si>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</si>
  <si>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</si>
  <si>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</si>
  <si>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</si>
  <si>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</si>
  <si>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</si>
  <si>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</si>
  <si>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</si>
  <si>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</si>
  <si>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</si>
  <si>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</si>
  <si>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</si>
  <si>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</si>
  <si>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</si>
  <si>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</si>
  <si>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</si>
  <si>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</si>
  <si>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</si>
  <si>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</si>
  <si>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</si>
  <si>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</si>
  <si>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</si>
  <si>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</si>
  <si>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</si>
  <si>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</si>
  <si>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</si>
  <si>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</si>
  <si>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</si>
  <si>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</si>
  <si>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</si>
  <si>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</si>
  <si>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</si>
  <si>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</si>
  <si>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</si>
  <si>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</si>
  <si>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</si>
  <si>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</si>
  <si>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</si>
  <si>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</si>
  <si>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</si>
  <si>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</si>
  <si>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</si>
  <si>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</si>
  <si>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</si>
  <si>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</si>
  <si>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</si>
  <si>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</si>
  <si>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</si>
  <si>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</si>
  <si>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</si>
  <si>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</si>
  <si>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</si>
  <si>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</si>
  <si>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</si>
  <si>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</si>
  <si>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</si>
  <si>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</si>
  <si>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</si>
  <si>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</si>
  <si>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</si>
  <si>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</si>
  <si>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</si>
  <si>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</si>
  <si>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</si>
  <si>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</si>
  <si>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</si>
  <si>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</si>
  <si>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</si>
  <si>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</si>
  <si>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</si>
  <si>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</si>
  <si>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</si>
  <si>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</si>
  <si>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</si>
  <si>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</si>
  <si>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</si>
  <si>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</si>
  <si>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</si>
  <si>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</si>
  <si>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</si>
  <si>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</si>
  <si>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</si>
  <si>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</si>
  <si>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</si>
  <si>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</si>
  <si>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</si>
  <si>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</si>
  <si>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</si>
  <si>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</si>
  <si>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</si>
  <si>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</si>
  <si>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</si>
  <si>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</si>
  <si>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</si>
  <si>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</si>
  <si>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</si>
  <si>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</si>
  <si>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</si>
  <si>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</si>
  <si>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</si>
  <si>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</si>
  <si>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</si>
  <si>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</si>
  <si>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</si>
  <si>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</si>
  <si>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</si>
  <si>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</si>
  <si>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</si>
  <si>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</si>
  <si>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</si>
  <si>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</si>
  <si>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</si>
  <si>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</si>
  <si>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</si>
  <si>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</si>
  <si>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</si>
  <si>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</si>
  <si>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</si>
  <si>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</si>
  <si>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</si>
  <si>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</si>
  <si>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</si>
  <si>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</si>
  <si>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</si>
  <si>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</si>
  <si>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</si>
  <si>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</si>
  <si>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</si>
  <si>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</si>
  <si>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</si>
  <si>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</si>
  <si>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</si>
  <si>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</si>
  <si>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</si>
  <si>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</si>
  <si>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</si>
  <si>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</si>
  <si>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</si>
  <si>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</si>
  <si>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</si>
  <si>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</si>
  <si>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</si>
  <si>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</si>
  <si>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</si>
  <si>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</si>
  <si>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</si>
  <si>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</si>
  <si>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</si>
  <si>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</si>
  <si>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</si>
  <si>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</si>
  <si>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</si>
  <si>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</si>
  <si>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</si>
  <si>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</si>
  <si>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</si>
  <si>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</si>
  <si>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</si>
  <si>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</si>
  <si>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</si>
  <si>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</si>
  <si>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</si>
  <si>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</si>
  <si>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</si>
  <si>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</si>
  <si>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</si>
  <si>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</si>
  <si>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</si>
  <si>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</si>
  <si>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</si>
  <si>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</si>
  <si>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</si>
  <si>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</si>
  <si>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</si>
  <si>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</si>
  <si>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</si>
  <si>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</si>
  <si>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</si>
  <si>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</si>
  <si>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</si>
  <si>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</si>
  <si>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</si>
  <si>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</si>
  <si>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</si>
  <si>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</si>
  <si>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</si>
  <si>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</si>
  <si>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</si>
  <si>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</si>
  <si>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</si>
  <si>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</si>
  <si>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</si>
  <si>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</si>
  <si>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</si>
  <si>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</si>
  <si>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</si>
  <si>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</si>
  <si>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</si>
  <si>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</si>
  <si>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</si>
  <si>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</si>
  <si>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</si>
  <si>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</si>
  <si>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</si>
  <si>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</si>
  <si>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</si>
  <si>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</si>
  <si>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</si>
  <si>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</si>
  <si>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</si>
  <si>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</si>
  <si>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</si>
  <si>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</si>
  <si>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</si>
  <si>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</si>
  <si>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</si>
  <si>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</si>
  <si>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</si>
  <si>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</si>
  <si>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</si>
  <si>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</si>
  <si>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</si>
  <si>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</si>
  <si>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</si>
  <si>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</si>
  <si>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</si>
  <si>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</si>
  <si>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</si>
  <si>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</si>
  <si>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</si>
  <si>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</si>
  <si>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</si>
  <si>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</si>
  <si>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</si>
  <si>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</si>
  <si>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</si>
  <si>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</si>
  <si>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</si>
  <si>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</si>
  <si>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</si>
  <si>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</si>
  <si>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</si>
  <si>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</si>
  <si>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</si>
  <si>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</si>
  <si>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</si>
  <si>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</si>
  <si>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</si>
  <si>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</si>
  <si>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</si>
  <si>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</si>
  <si>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</si>
  <si>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</si>
  <si>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</si>
  <si>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</si>
  <si>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</si>
  <si>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</si>
  <si>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</si>
  <si>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</si>
  <si>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</si>
  <si>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</si>
  <si>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</si>
  <si>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</si>
  <si>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</si>
  <si>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</si>
  <si>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</si>
  <si>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</si>
  <si>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</si>
  <si>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</si>
  <si>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</si>
  <si>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</si>
  <si>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</si>
  <si>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</si>
  <si>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</si>
  <si>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</si>
  <si>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</si>
  <si>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</si>
  <si>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</si>
  <si>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</si>
  <si>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</si>
  <si>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</si>
  <si>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</si>
  <si>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</si>
  <si>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</si>
  <si>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</si>
  <si>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</si>
  <si>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</si>
  <si>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</si>
  <si>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</si>
  <si>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</si>
  <si>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</si>
  <si>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</si>
  <si>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</si>
  <si>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</si>
  <si>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</si>
  <si>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</si>
  <si>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</si>
  <si>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</si>
  <si>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</si>
  <si>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</si>
  <si>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</si>
  <si>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</si>
  <si>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</si>
  <si>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</si>
  <si>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</si>
  <si>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</si>
  <si>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</si>
  <si>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</si>
  <si>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</si>
  <si>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</si>
  <si>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</si>
  <si>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</si>
  <si>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</si>
  <si>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</si>
  <si>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</si>
  <si>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</si>
  <si>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</si>
  <si>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</si>
  <si>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</si>
  <si>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</si>
  <si>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</si>
  <si>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</si>
  <si>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</si>
  <si>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</si>
  <si>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</si>
  <si>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</si>
  <si>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</si>
  <si>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</si>
  <si>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</si>
  <si>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</si>
  <si>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</si>
  <si>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</si>
  <si>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</si>
  <si>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</si>
  <si>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</si>
  <si>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</si>
  <si>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</si>
  <si>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</si>
  <si>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</si>
  <si>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</si>
  <si>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</si>
  <si>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</si>
  <si>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</si>
  <si>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</si>
  <si>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</si>
  <si>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</si>
  <si>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</si>
  <si>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</si>
  <si>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</si>
  <si>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</si>
  <si>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</si>
  <si>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</si>
  <si>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</si>
  <si>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</si>
  <si>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</si>
  <si>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</si>
  <si>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</si>
  <si>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</si>
  <si>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</si>
  <si>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</si>
  <si>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</si>
  <si>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</si>
  <si>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</si>
  <si>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</si>
  <si>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</si>
  <si>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</si>
  <si>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</si>
  <si>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</si>
  <si>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</si>
  <si>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</si>
  <si>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</si>
  <si>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</si>
  <si>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</si>
  <si>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</si>
  <si>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</si>
  <si>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</si>
  <si>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</si>
  <si>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</si>
  <si>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</si>
  <si>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</si>
  <si>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</si>
  <si>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</si>
  <si>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</si>
  <si>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</si>
  <si>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</si>
  <si>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</si>
  <si>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</si>
  <si>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</si>
  <si>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</si>
  <si>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</si>
  <si>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</si>
  <si>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</si>
  <si>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</si>
  <si>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</si>
  <si>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</si>
  <si>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</si>
  <si>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</si>
  <si>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</si>
  <si>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</si>
  <si>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</si>
  <si>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</si>
  <si>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</si>
  <si>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</si>
  <si>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</si>
  <si>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</si>
  <si>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</si>
  <si>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</si>
  <si>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</si>
  <si>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</si>
  <si>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</si>
  <si>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</si>
  <si>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</si>
  <si>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</si>
  <si>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</si>
  <si>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</si>
  <si>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</si>
  <si>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</si>
  <si>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</si>
  <si>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</si>
  <si>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</si>
  <si>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</si>
  <si>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</si>
  <si>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</si>
  <si>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</si>
  <si>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</si>
  <si>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</si>
  <si>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</si>
  <si>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</si>
  <si>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</si>
  <si>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</si>
  <si>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</si>
  <si>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</si>
  <si>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</si>
  <si>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</si>
  <si>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</si>
  <si>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</si>
  <si>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</si>
  <si>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</si>
  <si>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</si>
  <si>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</si>
  <si>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</si>
  <si>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</si>
  <si>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</si>
  <si>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</si>
  <si>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</si>
  <si>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</si>
  <si>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</si>
  <si>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</si>
  <si>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</si>
  <si>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</si>
  <si>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</si>
  <si>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</si>
  <si>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</si>
  <si>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</si>
  <si>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</si>
  <si>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</si>
  <si>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</si>
  <si>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</si>
  <si>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</si>
  <si>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</si>
  <si>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</si>
  <si>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</si>
  <si>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</si>
  <si>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</si>
  <si>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</si>
  <si>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</si>
  <si>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</si>
  <si>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</si>
  <si>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</si>
  <si>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</si>
  <si>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</si>
  <si>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</si>
  <si>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</si>
  <si>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</si>
  <si>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</si>
  <si>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</si>
  <si>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</si>
  <si>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</si>
  <si>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</si>
  <si>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</si>
  <si>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</si>
  <si>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</si>
  <si>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</si>
  <si>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</si>
  <si>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</si>
  <si>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</si>
  <si>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</si>
  <si>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</si>
  <si>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</si>
  <si>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</si>
  <si>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</si>
  <si>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</si>
  <si>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</si>
  <si>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</si>
  <si>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</si>
  <si>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</si>
  <si>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</si>
  <si>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</si>
  <si>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</si>
  <si>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</si>
  <si>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</si>
  <si>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</si>
  <si>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</si>
  <si>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</si>
  <si>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</si>
  <si>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</si>
  <si>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</si>
  <si>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</si>
  <si>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</si>
  <si>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</si>
  <si>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</si>
  <si>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</si>
  <si>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</si>
  <si>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</si>
  <si>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</si>
  <si>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</si>
  <si>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</si>
  <si>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</si>
  <si>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</si>
  <si>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</si>
  <si>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</si>
  <si>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</si>
  <si>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</si>
  <si>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</si>
  <si>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</si>
  <si>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</si>
  <si>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</si>
  <si>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</si>
  <si>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</si>
  <si>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</si>
  <si>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</si>
  <si>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</si>
  <si>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</si>
  <si>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</si>
  <si>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</si>
  <si>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</si>
  <si>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</si>
  <si>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</si>
  <si>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</si>
  <si>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</si>
  <si>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</si>
  <si>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</si>
  <si>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</si>
  <si>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</si>
  <si>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</si>
  <si>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</si>
  <si>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</si>
  <si>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</si>
  <si>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</si>
  <si>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</si>
  <si>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</si>
  <si>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</si>
  <si>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</si>
  <si>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</si>
  <si>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</si>
  <si>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</si>
  <si>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</si>
  <si>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</si>
  <si>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</si>
  <si>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</si>
  <si>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</si>
  <si>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</si>
  <si>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</si>
  <si>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</si>
  <si>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</si>
  <si>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</si>
  <si>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</si>
  <si>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</si>
  <si>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</si>
  <si>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</si>
  <si>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</si>
  <si>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</si>
  <si>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</si>
  <si>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</si>
  <si>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</si>
  <si>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</si>
  <si>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</si>
  <si>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</si>
  <si>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</si>
  <si>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</si>
  <si>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</si>
  <si>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</si>
  <si>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</si>
  <si>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</si>
  <si>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</si>
  <si>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</si>
  <si>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</si>
  <si>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</si>
  <si>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</si>
  <si>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</si>
  <si>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</si>
  <si>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</si>
  <si>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</si>
  <si>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</si>
  <si>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</si>
  <si>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</si>
  <si>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</si>
  <si>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</si>
  <si>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</si>
  <si>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</si>
  <si>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</si>
  <si>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</si>
  <si>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</si>
  <si>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</si>
  <si>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</si>
  <si>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</si>
  <si>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</si>
  <si>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</si>
  <si>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</si>
  <si>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</si>
  <si>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</si>
  <si>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</si>
  <si>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</si>
  <si>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</si>
  <si>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</si>
  <si>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</si>
  <si>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</si>
  <si>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</si>
  <si>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</si>
  <si>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</si>
  <si>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</si>
  <si>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</si>
  <si>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</si>
  <si>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</si>
  <si>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</si>
  <si>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</si>
  <si>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</si>
  <si>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</si>
  <si>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</si>
  <si>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</si>
  <si>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</si>
  <si>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</si>
  <si>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</si>
  <si>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</si>
  <si>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</si>
  <si>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</si>
  <si>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</si>
  <si>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</si>
  <si>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</si>
  <si>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</si>
  <si>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</si>
  <si>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</si>
  <si>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</si>
  <si>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</si>
  <si>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</si>
  <si>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</si>
  <si>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</si>
  <si>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</si>
  <si>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</si>
  <si>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</si>
  <si>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</si>
  <si>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</si>
  <si>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</si>
  <si>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</si>
  <si>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</si>
  <si>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</si>
  <si>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</si>
  <si>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</si>
  <si>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</si>
  <si>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</si>
  <si>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</si>
  <si>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</si>
  <si>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</si>
  <si>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</si>
  <si>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</si>
  <si>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</si>
  <si>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</si>
  <si>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</si>
  <si>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</si>
  <si>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</si>
  <si>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</si>
  <si>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</si>
  <si>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</si>
  <si>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</si>
  <si>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</si>
  <si>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</si>
  <si>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</si>
  <si>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</si>
  <si>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</si>
  <si>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</si>
  <si>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</si>
  <si>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</si>
  <si>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</si>
  <si>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</si>
  <si>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</si>
  <si>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</si>
  <si>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</si>
  <si>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</si>
  <si>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</si>
  <si>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</si>
  <si>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</si>
  <si>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</si>
  <si>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</si>
  <si>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</si>
  <si>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</si>
  <si>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</si>
  <si>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</si>
  <si>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</si>
  <si>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</si>
  <si>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</si>
  <si>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</si>
  <si>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</si>
  <si>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</si>
  <si>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</si>
  <si>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</si>
  <si>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</si>
  <si>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</si>
  <si>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</si>
  <si>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</si>
  <si>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</si>
  <si>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</si>
  <si>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</si>
  <si>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</si>
  <si>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</si>
  <si>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</si>
  <si>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</si>
  <si>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</si>
  <si>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</si>
  <si>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</si>
  <si>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</si>
  <si>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</si>
  <si>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</si>
  <si>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</si>
  <si>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</si>
  <si>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</si>
  <si>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</si>
  <si>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</si>
  <si>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</si>
  <si>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</si>
  <si>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</si>
  <si>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</si>
  <si>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</si>
  <si>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</si>
  <si>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</si>
  <si>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</si>
  <si>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</si>
  <si>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</si>
  <si>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</si>
  <si>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</si>
  <si>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</si>
  <si>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</si>
  <si>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</si>
  <si>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</si>
  <si>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</si>
  <si>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</si>
  <si>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</si>
  <si>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</si>
  <si>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</si>
  <si>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</si>
  <si>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</si>
  <si>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</si>
  <si>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</si>
  <si>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</si>
  <si>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</si>
  <si>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</si>
  <si>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</si>
  <si>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</si>
  <si>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</si>
  <si>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</si>
  <si>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</si>
  <si>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</si>
  <si>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</si>
  <si>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</si>
  <si>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</si>
  <si>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</si>
  <si>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</si>
  <si>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</si>
  <si>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</si>
  <si>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</si>
  <si>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</si>
  <si>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</si>
  <si>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</si>
  <si>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</si>
  <si>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</si>
  <si>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</si>
  <si>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</si>
  <si>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</si>
  <si>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</si>
  <si>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</si>
  <si>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</si>
  <si>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</si>
  <si>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</si>
  <si>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</si>
  <si>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</si>
  <si>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</si>
  <si>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</si>
  <si>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</si>
  <si>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</si>
  <si>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</si>
  <si>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</si>
  <si>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</si>
  <si>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</si>
  <si>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</si>
  <si>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</si>
  <si>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</si>
  <si>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</si>
  <si>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</si>
  <si>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</si>
  <si>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</si>
  <si>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</si>
  <si>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</si>
  <si>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</si>
  <si>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</si>
  <si>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</si>
  <si>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</si>
  <si>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</si>
  <si>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</si>
  <si>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</si>
  <si>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</si>
  <si>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</si>
  <si>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</si>
  <si>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</si>
  <si>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</si>
  <si>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</si>
  <si>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</si>
  <si>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</si>
  <si>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</si>
  <si>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</si>
  <si>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</si>
  <si>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</si>
  <si>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</si>
  <si>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</si>
  <si>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</si>
  <si>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</si>
  <si>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</si>
  <si>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</si>
  <si>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</si>
  <si>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</si>
  <si>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</si>
  <si>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</si>
  <si>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</si>
  <si>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</si>
  <si>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</si>
  <si>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</si>
  <si>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</si>
  <si>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</si>
  <si>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</si>
  <si>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</si>
  <si>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</si>
  <si>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</si>
  <si>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</si>
  <si>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</si>
  <si>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</si>
  <si>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</si>
  <si>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</si>
  <si>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</si>
  <si>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</si>
  <si>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</si>
  <si>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</si>
  <si>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</si>
  <si>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</si>
  <si>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</si>
  <si>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</si>
  <si>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</si>
  <si>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</si>
  <si>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</si>
  <si>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</si>
  <si>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</si>
  <si>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</si>
  <si>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</si>
  <si>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</si>
  <si>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</si>
  <si>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</si>
  <si>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</si>
  <si>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</si>
  <si>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</si>
  <si>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</si>
  <si>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</si>
  <si>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</si>
  <si>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</si>
  <si>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</si>
  <si>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</si>
  <si>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</si>
  <si>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</si>
  <si>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</si>
  <si>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</si>
  <si>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</si>
  <si>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</si>
  <si>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</si>
  <si>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</si>
  <si>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</si>
  <si>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</si>
  <si>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</si>
  <si>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</si>
  <si>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</si>
  <si>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</si>
  <si>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</si>
  <si>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</si>
  <si>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</si>
  <si>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</si>
  <si>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</si>
  <si>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</si>
  <si>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</si>
  <si>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</si>
  <si>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</si>
  <si>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</si>
  <si>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</si>
  <si>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</si>
  <si>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</si>
  <si>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</si>
  <si>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</si>
  <si>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</si>
  <si>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</si>
  <si>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</si>
  <si>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</si>
  <si>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</si>
  <si>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</si>
  <si>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</si>
  <si>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</si>
  <si>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</si>
  <si>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</si>
  <si>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</si>
  <si>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</si>
  <si>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</si>
  <si>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</si>
  <si>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</si>
  <si>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</si>
  <si>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</si>
  <si>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</si>
  <si>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</si>
  <si>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</si>
  <si>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</si>
  <si>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</si>
  <si>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</si>
  <si>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</si>
  <si>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</si>
  <si>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</si>
  <si>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</si>
  <si>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</si>
  <si>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</si>
  <si>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</si>
  <si>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</si>
  <si>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</si>
  <si>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</si>
  <si>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</si>
  <si>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</si>
  <si>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</si>
  <si>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</si>
  <si>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</si>
  <si>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</si>
  <si>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</si>
  <si>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</si>
  <si>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</si>
  <si>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</si>
  <si>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</si>
  <si>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</si>
  <si>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</si>
  <si>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</si>
  <si>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</si>
  <si>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</si>
  <si>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</si>
  <si>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</si>
  <si>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</si>
  <si>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</si>
  <si>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</si>
  <si>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</si>
  <si>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</si>
  <si>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</si>
  <si>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</si>
  <si>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</si>
  <si>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</si>
  <si>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</si>
  <si>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</si>
  <si>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</si>
  <si>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</si>
  <si>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</si>
  <si>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</si>
  <si>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</si>
  <si>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</si>
  <si>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</si>
  <si>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</si>
  <si>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</si>
  <si>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</si>
  <si>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</si>
  <si>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</si>
  <si>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</si>
  <si>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</si>
  <si>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</si>
  <si>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</si>
  <si>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</si>
  <si>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</si>
  <si>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</si>
  <si>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</si>
  <si>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</si>
  <si>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</si>
  <si>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</si>
  <si>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</si>
  <si>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</si>
  <si>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</si>
  <si>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</si>
  <si>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</si>
  <si>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</si>
  <si>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</si>
  <si>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</si>
  <si>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</si>
  <si>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</si>
  <si>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</si>
  <si>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</si>
  <si>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</si>
  <si>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</si>
  <si>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</si>
  <si>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</si>
  <si>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</si>
  <si>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</si>
  <si>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</si>
  <si>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</si>
  <si>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</si>
  <si>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</si>
  <si>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</si>
  <si>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</si>
  <si>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</si>
  <si>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</si>
  <si>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</si>
  <si>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</si>
  <si>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</si>
  <si>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</si>
  <si>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</si>
  <si>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</si>
  <si>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</si>
  <si>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</si>
  <si>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</si>
  <si>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</si>
  <si>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</si>
  <si>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</si>
  <si>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</si>
  <si>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</si>
  <si>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</si>
  <si>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</si>
  <si>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</si>
  <si>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</si>
  <si>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</si>
  <si>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</si>
  <si>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</si>
  <si>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</si>
  <si>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</si>
  <si>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</si>
  <si>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</si>
  <si>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</si>
  <si>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</si>
  <si>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</si>
  <si>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</si>
  <si>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</si>
  <si>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</si>
  <si>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</si>
  <si>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</si>
  <si>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</si>
  <si>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</si>
  <si>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</si>
  <si>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</si>
  <si>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</si>
  <si>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</si>
  <si>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</si>
  <si>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</si>
  <si>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</si>
  <si>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</si>
  <si>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</si>
  <si>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</si>
  <si>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</si>
  <si>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</si>
  <si>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</si>
  <si>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</si>
  <si>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</si>
  <si>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</si>
  <si>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</si>
  <si>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</si>
  <si>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</si>
  <si>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</si>
  <si>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</si>
  <si>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</si>
  <si>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</si>
  <si>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</si>
  <si>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</si>
  <si>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</si>
  <si>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</si>
  <si>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</si>
  <si>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</si>
  <si>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</si>
  <si>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</si>
  <si>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</si>
  <si>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</si>
  <si>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</si>
  <si>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</si>
  <si>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</si>
  <si>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</si>
  <si>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</si>
  <si>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</si>
  <si>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</si>
  <si>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</si>
  <si>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</si>
  <si>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</si>
  <si>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</si>
  <si>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</si>
  <si>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</si>
  <si>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</si>
  <si>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</si>
  <si>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</si>
  <si>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</si>
  <si>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</si>
  <si>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</si>
  <si>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</si>
  <si>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</si>
  <si>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</si>
  <si>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</si>
  <si>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</si>
  <si>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</si>
  <si>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</si>
  <si>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</si>
  <si>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</si>
  <si>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</si>
  <si>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</si>
  <si>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</si>
  <si>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</si>
  <si>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</si>
  <si>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</si>
  <si>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</si>
  <si>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</si>
  <si>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</si>
  <si>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</si>
  <si>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</si>
  <si>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</si>
  <si>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</si>
  <si>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</si>
  <si>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</si>
  <si>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</si>
  <si>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</si>
  <si>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</si>
  <si>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</si>
  <si>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</si>
  <si>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</si>
  <si>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</si>
  <si>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</si>
  <si>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</si>
  <si>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</si>
  <si>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</si>
  <si>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</si>
  <si>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</si>
  <si>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</si>
  <si>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</si>
  <si>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</si>
  <si>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</si>
  <si>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</si>
  <si>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</si>
  <si>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</si>
  <si>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</si>
  <si>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</si>
  <si>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</si>
  <si>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</si>
  <si>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</si>
  <si>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</si>
  <si>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</si>
  <si>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</si>
  <si>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</si>
  <si>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</si>
  <si>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</si>
  <si>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</si>
  <si>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</si>
  <si>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</si>
  <si>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</si>
  <si>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</si>
  <si>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</si>
  <si>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</si>
  <si>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</si>
  <si>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</si>
  <si>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</si>
  <si>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</si>
  <si>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</si>
  <si>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</si>
  <si>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</si>
  <si>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</si>
  <si>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</si>
  <si>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</si>
  <si>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</si>
  <si>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</si>
  <si>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</si>
  <si>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</si>
  <si>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</si>
  <si>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</si>
  <si>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</si>
  <si>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</si>
  <si>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</si>
  <si>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</si>
  <si>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</si>
  <si>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</si>
  <si>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</si>
  <si>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</si>
  <si>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</si>
  <si>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</si>
  <si>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</si>
  <si>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</si>
  <si>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</si>
  <si>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</si>
  <si>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</si>
  <si>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</si>
  <si>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</si>
  <si>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</si>
  <si>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</si>
  <si>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</si>
  <si>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</si>
  <si>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</si>
  <si>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</si>
  <si>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</si>
  <si>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</si>
  <si>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</si>
  <si>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</si>
  <si>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</si>
  <si>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</si>
  <si>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</si>
  <si>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</si>
  <si>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</si>
  <si>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</si>
  <si>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</si>
  <si>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</si>
  <si>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</si>
  <si>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</si>
  <si>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</si>
  <si>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</si>
  <si>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</si>
  <si>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</si>
  <si>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</si>
  <si>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</si>
  <si>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</si>
  <si>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</si>
  <si>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</si>
  <si>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</si>
  <si>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</si>
  <si>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</si>
  <si>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</si>
  <si>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</si>
  <si>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</si>
  <si>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</si>
  <si>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</si>
  <si>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</si>
  <si>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</si>
  <si>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</si>
  <si>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</si>
  <si>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</si>
  <si>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</si>
  <si>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</si>
  <si>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</si>
  <si>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</si>
  <si>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</si>
  <si>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</si>
  <si>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</si>
  <si>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</si>
  <si>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</si>
  <si>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</si>
  <si>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</si>
  <si>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</si>
  <si>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</si>
  <si>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</si>
  <si>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</si>
  <si>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</si>
  <si>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</si>
  <si>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</si>
  <si>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</si>
  <si>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</si>
  <si>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</si>
  <si>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</si>
  <si>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</si>
  <si>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</si>
  <si>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</si>
  <si>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</si>
  <si>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</si>
  <si>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</si>
  <si>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</si>
  <si>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</si>
  <si>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</si>
  <si>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</si>
  <si>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</si>
  <si>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</si>
  <si>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</si>
  <si>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</si>
  <si>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</si>
  <si>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</si>
  <si>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</si>
  <si>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</si>
  <si>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</si>
  <si>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</si>
  <si>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</si>
  <si>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</si>
  <si>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</si>
  <si>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</si>
  <si>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</si>
  <si>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</si>
  <si>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</si>
  <si>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</si>
  <si>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</si>
  <si>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</si>
  <si>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</si>
  <si>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</si>
  <si>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</si>
  <si>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</si>
  <si>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</si>
  <si>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</si>
  <si>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</si>
  <si>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</si>
  <si>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</si>
  <si>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</si>
  <si>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</si>
  <si>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</si>
  <si>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</si>
  <si>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</si>
  <si>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</si>
  <si>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</si>
  <si>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</si>
  <si>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</si>
  <si>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</si>
  <si>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</si>
  <si>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</si>
  <si>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</si>
  <si>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</si>
  <si>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</si>
  <si>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</si>
  <si>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</si>
  <si>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</si>
  <si>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</si>
  <si>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</si>
  <si>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</si>
  <si>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</si>
  <si>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</si>
  <si>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</si>
  <si>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</si>
  <si>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</si>
  <si>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</si>
  <si>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</si>
  <si>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</si>
  <si>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</si>
  <si>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</si>
  <si>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</si>
  <si>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</si>
  <si>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</si>
  <si>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</si>
  <si>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</si>
  <si>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</si>
  <si>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</si>
  <si>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</si>
  <si>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</si>
  <si>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</si>
  <si>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</si>
  <si>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</si>
  <si>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</si>
  <si>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</si>
  <si>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</si>
  <si>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</si>
  <si>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</si>
  <si>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</si>
  <si>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</si>
  <si>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</si>
  <si>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</si>
  <si>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</si>
  <si>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</si>
  <si>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</si>
  <si>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</si>
  <si>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</si>
  <si>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</si>
  <si>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</si>
  <si>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</si>
  <si>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</si>
  <si>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</si>
  <si>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</si>
  <si>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</si>
  <si>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</si>
  <si>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</si>
  <si>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</si>
  <si>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</si>
  <si>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</si>
  <si>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</si>
  <si>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</si>
  <si>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</si>
  <si>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</si>
  <si>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</si>
  <si>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</si>
  <si>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</si>
  <si>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</si>
  <si>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</si>
  <si>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</si>
  <si>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</si>
  <si>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</si>
  <si>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</si>
  <si>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</si>
  <si>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</si>
  <si>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</si>
  <si>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</si>
  <si>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</si>
  <si>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</si>
  <si>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</si>
  <si>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</si>
  <si>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</si>
  <si>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</si>
  <si>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</si>
  <si>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</si>
  <si>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</si>
  <si>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</si>
  <si>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</si>
  <si>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</si>
  <si>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</si>
  <si>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</si>
  <si>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</si>
  <si>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</si>
  <si>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</si>
  <si>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</si>
  <si>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</si>
  <si>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</si>
  <si>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</si>
  <si>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</si>
  <si>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</si>
  <si>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</si>
  <si>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</si>
  <si>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</si>
  <si>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</si>
  <si>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</si>
  <si>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</si>
  <si>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</si>
  <si>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</si>
  <si>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</si>
  <si>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</si>
  <si>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</si>
  <si>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</si>
  <si>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</si>
  <si>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</si>
  <si>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</si>
  <si>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</si>
  <si>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</si>
  <si>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</si>
  <si>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</si>
  <si>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</si>
  <si>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</si>
  <si>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</si>
  <si>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</si>
  <si>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</si>
  <si>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</si>
  <si>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</si>
  <si>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</si>
  <si>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</si>
  <si>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</si>
  <si>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</si>
  <si>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</si>
  <si>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</si>
  <si>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</si>
  <si>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</si>
  <si>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</si>
  <si>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</si>
  <si>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</si>
  <si>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</si>
  <si>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</si>
  <si>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</si>
  <si>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</si>
  <si>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</si>
  <si>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</si>
  <si>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</si>
  <si>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</si>
  <si>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</si>
  <si>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</si>
  <si>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</si>
  <si>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</si>
  <si>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</si>
  <si>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</si>
  <si>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</si>
  <si>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</si>
  <si>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</si>
  <si>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</si>
  <si>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</si>
  <si>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</si>
  <si>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</si>
  <si>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</si>
  <si>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</si>
  <si>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</si>
  <si>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</si>
  <si>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</si>
  <si>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</si>
  <si>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</si>
  <si>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</si>
  <si>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</si>
  <si>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</si>
  <si>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</si>
  <si>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</si>
  <si>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</si>
  <si>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</si>
  <si>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</si>
  <si>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</si>
  <si>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</si>
  <si>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</si>
  <si>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</si>
  <si>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</si>
  <si>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</si>
  <si>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</si>
  <si>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</si>
  <si>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</si>
  <si>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</si>
  <si>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</si>
  <si>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</si>
  <si>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</si>
  <si>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</si>
  <si>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</si>
  <si>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</si>
  <si>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</si>
  <si>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</si>
  <si>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</si>
  <si>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</si>
  <si>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</si>
  <si>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</si>
  <si>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</si>
  <si>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</si>
  <si>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</si>
  <si>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</si>
  <si>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</si>
  <si>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</si>
  <si>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</si>
  <si>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</si>
  <si>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</si>
  <si>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</si>
  <si>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</si>
  <si>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</si>
  <si>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</si>
  <si>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</si>
  <si>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</si>
  <si>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</si>
  <si>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</si>
  <si>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</si>
  <si>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</si>
  <si>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</si>
  <si>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</si>
  <si>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</si>
  <si>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</si>
  <si>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</si>
  <si>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</si>
  <si>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</si>
  <si>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</si>
  <si>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</si>
  <si>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</si>
  <si>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</si>
  <si>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</si>
  <si>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</si>
  <si>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</si>
  <si>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</si>
  <si>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</si>
  <si>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</si>
  <si>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</si>
  <si>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</si>
  <si>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</si>
  <si>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</si>
  <si>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</si>
  <si>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</si>
  <si>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</si>
  <si>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</si>
  <si>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</si>
  <si>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</si>
  <si>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</si>
  <si>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</si>
  <si>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</si>
  <si>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</si>
  <si>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</si>
  <si>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</si>
  <si>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</si>
  <si>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</si>
  <si>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</si>
  <si>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</si>
  <si>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</si>
  <si>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</si>
  <si>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</si>
  <si>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</si>
  <si>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</si>
  <si>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</si>
  <si>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</si>
  <si>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</si>
  <si>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</si>
  <si>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</si>
  <si>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</si>
  <si>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</si>
  <si>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</si>
  <si>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</si>
  <si>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</si>
  <si>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</si>
  <si>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</si>
  <si>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</si>
  <si>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</si>
  <si>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</si>
  <si>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</si>
  <si>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</si>
  <si>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</si>
  <si>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</si>
  <si>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</si>
  <si>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</si>
  <si>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</si>
  <si>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</si>
  <si>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</si>
  <si>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</si>
  <si>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</si>
  <si>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</si>
  <si>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</si>
  <si>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</si>
  <si>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</si>
  <si>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</si>
  <si>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</si>
  <si>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</si>
  <si>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</si>
  <si>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</si>
  <si>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</si>
  <si>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</si>
  <si>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</si>
  <si>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</si>
  <si>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</si>
  <si>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</si>
  <si>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</si>
  <si>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</si>
  <si>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</si>
  <si>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</si>
  <si>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</si>
  <si>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</si>
  <si>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</si>
  <si>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</si>
  <si>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</si>
  <si>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</si>
  <si>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</si>
  <si>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</si>
  <si>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</si>
  <si>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</si>
  <si>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</si>
  <si>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</si>
  <si>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</si>
  <si>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</si>
  <si>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</si>
  <si>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</si>
  <si>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</si>
  <si>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</si>
  <si>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</si>
  <si>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</si>
  <si>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</si>
  <si>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</si>
  <si>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</si>
  <si>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</si>
  <si>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</si>
  <si>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</si>
  <si>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</si>
  <si>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</si>
  <si>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</si>
  <si>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</si>
  <si>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</si>
  <si>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</si>
  <si>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</si>
  <si>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</si>
  <si>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</si>
  <si>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</si>
  <si>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</si>
  <si>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</si>
  <si>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</si>
  <si>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</si>
  <si>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</si>
  <si>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</si>
  <si>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</si>
  <si>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</si>
  <si>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</si>
  <si>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</si>
  <si>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</si>
  <si>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</si>
  <si>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</si>
  <si>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</si>
  <si>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</si>
  <si>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</si>
  <si>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</si>
  <si>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</si>
  <si>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</si>
  <si>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</si>
  <si>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</si>
  <si>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</si>
  <si>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</si>
  <si>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</si>
  <si>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</si>
  <si>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</si>
  <si>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</si>
  <si>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</si>
  <si>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</si>
  <si>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</si>
  <si>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</si>
  <si>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</si>
  <si>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</si>
  <si>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</si>
  <si>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</si>
  <si>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</si>
  <si>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</si>
  <si>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</si>
  <si>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</si>
  <si>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</si>
  <si>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</si>
  <si>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</si>
  <si>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</si>
  <si>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</si>
  <si>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</si>
  <si>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</si>
  <si>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</si>
  <si>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</si>
  <si>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</si>
  <si>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</si>
  <si>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</si>
  <si>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</si>
  <si>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</si>
  <si>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</si>
  <si>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</si>
  <si>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</si>
  <si>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</si>
  <si>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</si>
  <si>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</si>
  <si>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</si>
  <si>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</si>
  <si>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</si>
  <si>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</si>
  <si>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</si>
  <si>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</si>
  <si>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</si>
  <si>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</si>
  <si>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</si>
  <si>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</si>
  <si>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</si>
  <si>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</si>
  <si>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</si>
  <si>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</si>
  <si>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</si>
  <si>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</si>
  <si>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</si>
  <si>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</si>
  <si>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</si>
  <si>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</si>
  <si>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</si>
  <si>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</si>
  <si>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</si>
  <si>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</si>
  <si>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</si>
  <si>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</si>
  <si>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</si>
  <si>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</si>
  <si>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</si>
  <si>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</si>
  <si>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</si>
  <si>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</si>
  <si>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</si>
  <si>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</si>
  <si>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</si>
  <si>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</si>
  <si>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</si>
  <si>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</si>
  <si>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</si>
  <si>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</si>
  <si>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</si>
  <si>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</si>
  <si>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</si>
  <si>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</si>
  <si>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</si>
  <si>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</si>
  <si>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</si>
  <si>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</si>
  <si>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</si>
  <si>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</si>
  <si>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</si>
  <si>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</si>
  <si>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</si>
  <si>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</si>
  <si>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</si>
  <si>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</si>
  <si>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</si>
  <si>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</si>
  <si>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</si>
  <si>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</si>
  <si>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</si>
  <si>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</si>
  <si>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</si>
  <si>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</si>
  <si>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</si>
  <si>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</si>
  <si>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</si>
  <si>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</si>
  <si>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</si>
  <si>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</si>
  <si>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</si>
  <si>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</si>
  <si>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</si>
  <si>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</si>
  <si>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</si>
  <si>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</si>
  <si>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</si>
  <si>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</si>
  <si>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</si>
  <si>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</si>
  <si>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</si>
  <si>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</si>
  <si>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</si>
  <si>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</si>
  <si>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</si>
  <si>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</si>
  <si>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</si>
  <si>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</si>
  <si>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</si>
  <si>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</si>
  <si>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</si>
  <si>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</si>
  <si>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</si>
  <si>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</si>
  <si>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</si>
  <si>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</si>
  <si>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</si>
  <si>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</si>
  <si>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</si>
  <si>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</si>
  <si>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</si>
  <si>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</si>
  <si>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</si>
  <si>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</si>
  <si>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</si>
  <si>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</si>
  <si>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</si>
  <si>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</si>
  <si>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</si>
  <si>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</si>
  <si>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</si>
  <si>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</si>
  <si>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</si>
  <si>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</si>
  <si>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</si>
  <si>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</si>
  <si>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</si>
  <si>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</si>
  <si>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</si>
  <si>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</si>
  <si>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</si>
  <si>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</si>
  <si>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</si>
  <si>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</si>
  <si>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</si>
  <si>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</si>
  <si>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</si>
  <si>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</si>
  <si>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</si>
  <si>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</si>
  <si>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</si>
  <si>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</si>
  <si>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</si>
  <si>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</si>
  <si>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</si>
  <si>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</si>
  <si>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</si>
  <si>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</si>
  <si>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</si>
  <si>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</si>
  <si>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</si>
  <si>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</si>
  <si>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</si>
  <si>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</si>
  <si>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</si>
  <si>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</si>
  <si>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</si>
  <si>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</si>
  <si>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</si>
  <si>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</si>
  <si>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</si>
  <si>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</si>
  <si>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</si>
  <si>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</si>
  <si>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</si>
  <si>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</si>
  <si>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</si>
  <si>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</si>
  <si>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</si>
  <si>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</si>
  <si>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</si>
  <si>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</si>
  <si>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</si>
  <si>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</si>
  <si>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</si>
  <si>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</si>
  <si>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</si>
  <si>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</si>
  <si>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</si>
  <si>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</si>
  <si>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</si>
  <si>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</si>
  <si>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</si>
  <si>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</si>
  <si>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</si>
  <si>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</si>
  <si>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</si>
  <si>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</si>
  <si>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</si>
  <si>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</si>
  <si>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</si>
  <si>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</si>
  <si>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</si>
  <si>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</si>
  <si>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</si>
  <si>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</si>
  <si>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</si>
  <si>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</si>
  <si>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</si>
  <si>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</si>
  <si>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</si>
  <si>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</si>
  <si>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</si>
  <si>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</si>
  <si>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</si>
  <si>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</si>
  <si>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</si>
  <si>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</si>
  <si>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</si>
  <si>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</si>
  <si>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</si>
  <si>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</si>
  <si>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</si>
  <si>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</si>
  <si>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</si>
  <si>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</si>
  <si>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</si>
  <si>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</si>
  <si>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</si>
  <si>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</si>
  <si>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</si>
  <si>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</si>
  <si>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</si>
  <si>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</si>
  <si>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</si>
  <si>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</si>
  <si>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</si>
  <si>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</si>
  <si>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</si>
  <si>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</si>
  <si>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</si>
  <si>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</si>
  <si>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</si>
  <si>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</si>
  <si>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</si>
  <si>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</si>
  <si>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</si>
  <si>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</si>
  <si>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</si>
  <si>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</si>
  <si>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</si>
  <si>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</si>
  <si>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</si>
  <si>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</si>
  <si>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</si>
  <si>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</si>
  <si>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</si>
  <si>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</si>
  <si>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</si>
  <si>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</si>
  <si>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</si>
  <si>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</si>
  <si>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</si>
  <si>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</si>
  <si>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</si>
  <si>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</si>
  <si>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</si>
  <si>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</si>
  <si>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</si>
  <si>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</si>
  <si>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</si>
  <si>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</si>
  <si>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</si>
  <si>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</si>
  <si>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</si>
  <si>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</si>
  <si>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</si>
  <si>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</si>
  <si>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</si>
  <si>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</si>
  <si>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</si>
  <si>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</si>
  <si>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</si>
  <si>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</si>
  <si>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</si>
  <si>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</si>
  <si>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</si>
  <si>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</si>
  <si>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</si>
  <si>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</si>
  <si>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</si>
  <si>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</si>
  <si>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</si>
  <si>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</si>
  <si>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</si>
  <si>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</si>
  <si>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</si>
  <si>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</si>
  <si>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</si>
  <si>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</si>
  <si>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</si>
  <si>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</si>
  <si>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</si>
  <si>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</si>
  <si>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</si>
  <si>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</si>
  <si>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</si>
  <si>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</si>
  <si>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</si>
  <si>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</si>
  <si>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</si>
  <si>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</si>
  <si>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</si>
  <si>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</si>
  <si>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</si>
  <si>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</si>
  <si>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</si>
  <si>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</si>
  <si>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</si>
  <si>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</si>
  <si>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</si>
  <si>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</si>
  <si>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</si>
  <si>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</si>
  <si>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</si>
  <si>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</si>
  <si>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</si>
  <si>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</si>
  <si>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</si>
  <si>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</si>
  <si>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</si>
  <si>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</si>
  <si>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</si>
  <si>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</si>
  <si>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</si>
  <si>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</si>
  <si>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</si>
  <si>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</si>
  <si>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</si>
  <si>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</si>
  <si>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</si>
  <si>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</si>
  <si>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</si>
  <si>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</si>
  <si>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</si>
  <si>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</si>
  <si>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</si>
  <si>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</si>
  <si>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</si>
  <si>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</si>
  <si>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</si>
  <si>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</si>
  <si>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</si>
  <si>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</si>
  <si>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</si>
  <si>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</si>
  <si>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</si>
  <si>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</si>
  <si>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</si>
  <si>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</si>
  <si>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</si>
  <si>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</si>
  <si>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</si>
  <si>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</si>
  <si>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</si>
  <si>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</si>
  <si>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</si>
  <si>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</si>
  <si>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</si>
  <si>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</si>
  <si>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</si>
  <si>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</si>
  <si>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</si>
  <si>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</si>
  <si>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</si>
  <si>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</si>
  <si>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</si>
  <si>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</si>
  <si>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</si>
  <si>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</si>
  <si>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</si>
  <si>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</si>
  <si>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</si>
  <si>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</si>
  <si>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</si>
  <si>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</si>
  <si>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</si>
  <si>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</si>
  <si>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</si>
  <si>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</si>
  <si>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</si>
  <si>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</si>
  <si>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</si>
  <si>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</si>
  <si>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</si>
  <si>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</si>
  <si>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</si>
  <si>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</si>
  <si>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</si>
  <si>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</si>
  <si>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</si>
  <si>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</si>
  <si>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</si>
  <si>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</si>
  <si>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</si>
  <si>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</si>
  <si>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</si>
  <si>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</si>
  <si>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</si>
  <si>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</si>
  <si>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</si>
  <si>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</si>
  <si>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</si>
  <si>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</si>
  <si>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</si>
  <si>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</si>
  <si>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</si>
  <si>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</si>
  <si>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</si>
  <si>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</si>
  <si>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</si>
  <si>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</si>
  <si>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</si>
  <si>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</si>
  <si>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</si>
  <si>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</si>
  <si>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SALAT A SEIX</t>
  </si>
  <si>
    <t>LE SALAT</t>
  </si>
  <si>
    <t>05180800</t>
  </si>
  <si>
    <t>18310006400033</t>
  </si>
  <si>
    <t>Agence de l'Eau Adour-Garonne</t>
  </si>
  <si>
    <t>34255833500077</t>
  </si>
  <si>
    <t>AQUASCOP BIOLOGIE site de Monptellier</t>
  </si>
  <si>
    <t>IBMR-22-M185</t>
  </si>
  <si>
    <t>JOYCE LAMBERT, GASPARD DEFORET</t>
  </si>
  <si>
    <t>IBMR standard</t>
  </si>
  <si>
    <t>DROITE</t>
  </si>
  <si>
    <t>ETIAGE SEVERE</t>
  </si>
  <si>
    <t>FAIBLEMENT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</si>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</sst>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4">
      <selection activeCell="G112" sqref="G1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552502</v>
      </c>
      <c r="G10" s="98"/>
      <c r="H10" s="99"/>
    </row>
    <row r="11" spans="1:8" ht="15">
      <c r="A11" s="10" t="s">
        <v>2277</v>
      </c>
      <c r="B11" s="47">
        <v>44812</v>
      </c>
      <c r="D11" s="10" t="s">
        <v>2280</v>
      </c>
      <c r="E11" s="52">
        <v>6197014</v>
      </c>
      <c r="G11" s="98"/>
      <c r="H11" s="99"/>
    </row>
    <row r="12" spans="1:8" ht="15">
      <c r="A12" s="10" t="s">
        <v>2283</v>
      </c>
      <c r="B12" s="52" t="s">
        <v>5294</v>
      </c>
      <c r="D12" s="10" t="s">
        <v>2281</v>
      </c>
      <c r="E12" s="52">
        <v>552541</v>
      </c>
      <c r="G12" s="100"/>
      <c r="H12" s="101"/>
    </row>
    <row r="13" spans="1:5" ht="17.25" customHeight="1" thickBot="1">
      <c r="A13" s="2"/>
      <c r="B13" s="55"/>
      <c r="D13" s="10" t="s">
        <v>2282</v>
      </c>
      <c r="E13" s="52">
        <v>6197112</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552502</v>
      </c>
    </row>
    <row r="18" spans="1:3" ht="15">
      <c r="A18" s="112"/>
      <c r="B18" s="49" t="s">
        <v>2267</v>
      </c>
      <c r="C18" s="61">
        <f>E11</f>
        <v>6197014</v>
      </c>
    </row>
    <row r="19" spans="1:2" ht="15">
      <c r="A19" s="3" t="s">
        <v>2063</v>
      </c>
      <c r="B19" s="29">
        <v>514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17</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1</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16.7</v>
      </c>
      <c r="C37" s="6"/>
      <c r="D37" s="8" t="s">
        <v>2110</v>
      </c>
      <c r="E37" s="30"/>
    </row>
    <row r="38" spans="1:5" s="7" customFormat="1" ht="15" customHeight="1">
      <c r="A38" s="5" t="s">
        <v>2115</v>
      </c>
      <c r="B38" s="30">
        <v>6</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3</v>
      </c>
      <c r="C57" s="6"/>
      <c r="D57" s="14" t="s">
        <v>2095</v>
      </c>
      <c r="E57" s="19"/>
    </row>
    <row r="58" spans="1:5" s="15" customFormat="1" ht="15">
      <c r="A58" s="3" t="s">
        <v>2094</v>
      </c>
      <c r="B58" s="9">
        <v>4</v>
      </c>
      <c r="C58" s="6"/>
      <c r="D58" s="10" t="s">
        <v>2094</v>
      </c>
      <c r="E58" s="9"/>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row>
    <row r="66" spans="1:5" s="15" customFormat="1" ht="15">
      <c r="A66" s="3" t="s">
        <v>2088</v>
      </c>
      <c r="B66" s="9">
        <v>3</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v>1</v>
      </c>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1.2</v>
      </c>
      <c r="E97" s="89"/>
      <c r="F97" s="35" t="s">
        <v>2290</v>
      </c>
      <c r="G97" s="77"/>
      <c r="H97" s="78"/>
    </row>
    <row r="98" spans="1:8" ht="15">
      <c r="A98" s="33" t="s">
        <v>547</v>
      </c>
      <c r="B98" s="20" t="str">
        <f>IF(A98="NEWCOD",IF(ISBLANK(G98),"renseigner le champ 'Nouveau taxon'",G98),VLOOKUP(A98,'Ref Taxo'!A:B,2,FALSE))</f>
        <v>Didymosphenia</v>
      </c>
      <c r="C98" s="21">
        <f>IF(A98="NEWCOD",IF(ISBLANK(H98),"NoCod",H98),VLOOKUP(A98,'Ref Taxo'!A:D,4,FALSE))</f>
        <v>9381</v>
      </c>
      <c r="D98" s="34">
        <v>0.1</v>
      </c>
      <c r="E98" s="89"/>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89"/>
      <c r="F99" s="35" t="s">
        <v>2290</v>
      </c>
      <c r="G99" s="79"/>
      <c r="H99" s="80"/>
    </row>
    <row r="100" spans="1:8" ht="15">
      <c r="A100" s="33" t="s">
        <v>1020</v>
      </c>
      <c r="B100" s="20" t="str">
        <f>IF(A100="NEWCOD",IF(ISBLANK(G100),"renseigner le champ 'Nouveau taxon'",G100),VLOOKUP(A100,'Ref Taxo'!A:B,2,FALSE))</f>
        <v>Lemanea</v>
      </c>
      <c r="C100" s="21">
        <f>IF(A100="NEWCOD",IF(ISBLANK(H100),"NoCod",H100),VLOOKUP(A100,'Ref Taxo'!A:D,4,FALSE))</f>
        <v>1159</v>
      </c>
      <c r="D100" s="34">
        <v>0.1</v>
      </c>
      <c r="E100" s="89"/>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0.01</v>
      </c>
      <c r="E101" s="89"/>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0.01</v>
      </c>
      <c r="E102" s="89"/>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1.5</v>
      </c>
      <c r="E103" s="89"/>
      <c r="F103" s="35" t="s">
        <v>2290</v>
      </c>
      <c r="G103" s="79"/>
      <c r="H103" s="80"/>
    </row>
    <row r="104" spans="1:8" ht="15">
      <c r="A104" s="33" t="s">
        <v>1815</v>
      </c>
      <c r="B104" s="20" t="str">
        <f>IF(A104="NEWCOD",IF(ISBLANK(G104),"renseigner le champ 'Nouveau taxon'",G104),VLOOKUP(A104,'Ref Taxo'!A:B,2,FALSE))</f>
        <v>Scytonema</v>
      </c>
      <c r="C104" s="21">
        <f>IF(A104="NEWCOD",IF(ISBLANK(H104),"NoCod",H104),VLOOKUP(A104,'Ref Taxo'!A:D,4,FALSE))</f>
        <v>1114</v>
      </c>
      <c r="D104" s="34">
        <v>0.01</v>
      </c>
      <c r="E104" s="89"/>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0.01</v>
      </c>
      <c r="E105" s="89"/>
      <c r="F105" s="35" t="s">
        <v>2290</v>
      </c>
      <c r="G105" s="79"/>
      <c r="H105" s="80"/>
    </row>
    <row r="106" spans="1:8" ht="15">
      <c r="A106" s="33" t="s">
        <v>1902</v>
      </c>
      <c r="B106" s="20" t="str">
        <f>IF(A106="NEWCOD",IF(ISBLANK(G106),"renseigner le champ 'Nouveau taxon'",G106),VLOOKUP(A106,'Ref Taxo'!A:B,2,FALSE))</f>
        <v>Stigeoclonium</v>
      </c>
      <c r="C106" s="21">
        <f>IF(A106="NEWCOD",IF(ISBLANK(H106),"NoCod",H106),VLOOKUP(A106,'Ref Taxo'!A:D,4,FALSE))</f>
        <v>1119</v>
      </c>
      <c r="D106" s="34">
        <v>0.01</v>
      </c>
      <c r="E106" s="89"/>
      <c r="F106" s="35" t="s">
        <v>2290</v>
      </c>
      <c r="G106" s="79"/>
      <c r="H106" s="80"/>
    </row>
    <row r="107" spans="1:8" ht="15">
      <c r="A107" s="33" t="s">
        <v>1941</v>
      </c>
      <c r="B107" s="20" t="str">
        <f>IF(A107="NEWCOD",IF(ISBLANK(G107),"renseigner le champ 'Nouveau taxon'",G107),VLOOKUP(A107,'Ref Taxo'!A:B,2,FALSE))</f>
        <v>Tolypothrix</v>
      </c>
      <c r="C107" s="21">
        <f>IF(A107="NEWCOD",IF(ISBLANK(H107),"NoCod",H107),VLOOKUP(A107,'Ref Taxo'!A:D,4,FALSE))</f>
        <v>6304</v>
      </c>
      <c r="D107" s="34">
        <v>0.05</v>
      </c>
      <c r="E107" s="89"/>
      <c r="F107" s="35" t="s">
        <v>2290</v>
      </c>
      <c r="G107" s="79"/>
      <c r="H107" s="80"/>
    </row>
    <row r="108" spans="1:8" ht="15">
      <c r="A108" s="33" t="s">
        <v>2056</v>
      </c>
      <c r="B108" s="20" t="str">
        <f>IF(A108="NEWCOD",IF(ISBLANK(G108),"renseigner le champ 'Nouveau taxon'",G108),VLOOKUP(A108,'Ref Taxo'!A:B,2,FALSE))</f>
        <v>Zygnema</v>
      </c>
      <c r="C108" s="21">
        <f>IF(A108="NEWCOD",IF(ISBLANK(H108),"NoCod",H108),VLOOKUP(A108,'Ref Taxo'!A:D,4,FALSE))</f>
        <v>1148</v>
      </c>
      <c r="D108" s="34">
        <v>0.15</v>
      </c>
      <c r="E108" s="89"/>
      <c r="F108" s="35" t="s">
        <v>2290</v>
      </c>
      <c r="G108" s="79"/>
      <c r="H108" s="80"/>
    </row>
    <row r="109" spans="1:8" ht="15">
      <c r="A109" s="33" t="s">
        <v>418</v>
      </c>
      <c r="B109" s="20" t="str">
        <f>IF(A109="NEWCOD",IF(ISBLANK(G109),"renseigner le champ 'Nouveau taxon'",G109),VLOOKUP(A109,'Ref Taxo'!A:B,2,FALSE))</f>
        <v>Chiloscyphus polyanthos</v>
      </c>
      <c r="C109" s="21">
        <f>IF(A109="NEWCOD",IF(ISBLANK(H109),"NoCod",H109),VLOOKUP(A109,'Ref Taxo'!A:D,4,FALSE))</f>
        <v>1186</v>
      </c>
      <c r="D109" s="34">
        <v>0.01</v>
      </c>
      <c r="E109" s="89"/>
      <c r="F109" s="35" t="s">
        <v>2290</v>
      </c>
      <c r="G109" s="79"/>
      <c r="H109" s="80"/>
    </row>
    <row r="110" spans="1:8" ht="15">
      <c r="A110" s="33" t="s">
        <v>993</v>
      </c>
      <c r="B110" s="20" t="str">
        <f>IF(A110="NEWCOD",IF(ISBLANK(G110),"renseigner le champ 'Nouveau taxon'",G110),VLOOKUP(A110,'Ref Taxo'!A:B,2,FALSE))</f>
        <v>Jungermannia atrovirens</v>
      </c>
      <c r="C110" s="21">
        <f>IF(A110="NEWCOD",IF(ISBLANK(H110),"NoCod",H110),VLOOKUP(A110,'Ref Taxo'!A:D,4,FALSE))</f>
        <v>19820</v>
      </c>
      <c r="D110" s="34">
        <v>1.81</v>
      </c>
      <c r="E110" s="89"/>
      <c r="F110" s="35" t="s">
        <v>2290</v>
      </c>
      <c r="G110" s="79"/>
      <c r="H110" s="80"/>
    </row>
    <row r="111" spans="1:8" ht="15">
      <c r="A111" s="33" t="s">
        <v>172</v>
      </c>
      <c r="B111" s="20" t="str">
        <f>IF(A111="NEWCOD",IF(ISBLANK(G111),"renseigner le champ 'Nouveau taxon'",G111),VLOOKUP(A111,'Ref Taxo'!A:B,2,FALSE))</f>
        <v>Brachythecium rivulare</v>
      </c>
      <c r="C111" s="21">
        <f>IF(A111="NEWCOD",IF(ISBLANK(H111),"NoCod",H111),VLOOKUP(A111,'Ref Taxo'!A:D,4,FALSE))</f>
        <v>1260</v>
      </c>
      <c r="D111" s="34">
        <v>0.01</v>
      </c>
      <c r="E111" s="89"/>
      <c r="F111" s="35" t="s">
        <v>2290</v>
      </c>
      <c r="G111" s="79"/>
      <c r="H111" s="80"/>
    </row>
    <row r="112" spans="1:8" ht="15">
      <c r="A112" s="33" t="s">
        <v>429</v>
      </c>
      <c r="B112" s="20" t="str">
        <f>IF(A112="NEWCOD",IF(ISBLANK(G112),"renseigner le champ 'Nouveau taxon'",G112),VLOOKUP(A112,'Ref Taxo'!A:B,2,FALSE))</f>
        <v>Cinclidotus aquaticus</v>
      </c>
      <c r="C112" s="21">
        <f>IF(A112="NEWCOD",IF(ISBLANK(H112),"NoCod",H112),VLOOKUP(A112,'Ref Taxo'!A:D,4,FALSE))</f>
        <v>1318</v>
      </c>
      <c r="D112" s="34">
        <v>0.3</v>
      </c>
      <c r="E112" s="89"/>
      <c r="F112" s="35" t="s">
        <v>2290</v>
      </c>
      <c r="G112" s="79"/>
      <c r="H112" s="80"/>
    </row>
    <row r="113" spans="1:8" ht="15">
      <c r="A113" s="33" t="s">
        <v>435</v>
      </c>
      <c r="B113" s="20" t="str">
        <f>IF(A113="NEWCOD",IF(ISBLANK(G113),"renseigner le champ 'Nouveau taxon'",G113),VLOOKUP(A113,'Ref Taxo'!A:B,2,FALSE))</f>
        <v>Cinclidotus riparius</v>
      </c>
      <c r="C113" s="21">
        <f>IF(A113="NEWCOD",IF(ISBLANK(H113),"NoCod",H113),VLOOKUP(A113,'Ref Taxo'!A:D,4,FALSE))</f>
        <v>1321</v>
      </c>
      <c r="D113" s="34">
        <v>0.1</v>
      </c>
      <c r="E113" s="89"/>
      <c r="F113" s="35" t="s">
        <v>2290</v>
      </c>
      <c r="G113" s="79"/>
      <c r="H113" s="80"/>
    </row>
    <row r="114" spans="1:8" ht="15">
      <c r="A114" s="33" t="s">
        <v>733</v>
      </c>
      <c r="B114" s="20" t="str">
        <f>IF(A114="NEWCOD",IF(ISBLANK(G114),"renseigner le champ 'Nouveau taxon'",G114),VLOOKUP(A114,'Ref Taxo'!A:B,2,FALSE))</f>
        <v>Fissidens crassipes</v>
      </c>
      <c r="C114" s="21">
        <f>IF(A114="NEWCOD",IF(ISBLANK(H114),"NoCod",H114),VLOOKUP(A114,'Ref Taxo'!A:D,4,FALSE))</f>
        <v>1294</v>
      </c>
      <c r="D114" s="34">
        <v>0.01</v>
      </c>
      <c r="E114" s="89"/>
      <c r="F114" s="35" t="s">
        <v>2290</v>
      </c>
      <c r="G114" s="79"/>
      <c r="H114" s="80"/>
    </row>
    <row r="115" spans="1:8" ht="15">
      <c r="A115" s="33" t="s">
        <v>745</v>
      </c>
      <c r="B115" s="20" t="str">
        <f>IF(A115="NEWCOD",IF(ISBLANK(G115),"renseigner le champ 'Nouveau taxon'",G115),VLOOKUP(A115,'Ref Taxo'!A:B,2,FALSE))</f>
        <v>Fissidens grandifrons</v>
      </c>
      <c r="C115" s="21">
        <f>IF(A115="NEWCOD",IF(ISBLANK(H115),"NoCod",H115),VLOOKUP(A115,'Ref Taxo'!A:D,4,FALSE))</f>
        <v>19666</v>
      </c>
      <c r="D115" s="34">
        <v>0.03</v>
      </c>
      <c r="E115" s="89"/>
      <c r="F115" s="35" t="s">
        <v>2290</v>
      </c>
      <c r="G115" s="79"/>
      <c r="H115" s="80"/>
    </row>
    <row r="116" spans="1:8" ht="15">
      <c r="A116" s="33" t="s">
        <v>768</v>
      </c>
      <c r="B116" s="20" t="str">
        <f>IF(A116="NEWCOD",IF(ISBLANK(G116),"renseigner le champ 'Nouveau taxon'",G116),VLOOKUP(A116,'Ref Taxo'!A:B,2,FALSE))</f>
        <v>Fontinalis antipyretica</v>
      </c>
      <c r="C116" s="21">
        <f>IF(A116="NEWCOD",IF(ISBLANK(H116),"NoCod",H116),VLOOKUP(A116,'Ref Taxo'!A:D,4,FALSE))</f>
        <v>1310</v>
      </c>
      <c r="D116" s="34">
        <v>0.36</v>
      </c>
      <c r="E116" s="89"/>
      <c r="F116" s="35" t="s">
        <v>2290</v>
      </c>
      <c r="G116" s="79"/>
      <c r="H116" s="80"/>
    </row>
    <row r="117" spans="1:8" ht="15">
      <c r="A117" s="33" t="s">
        <v>884</v>
      </c>
      <c r="B117" s="20" t="str">
        <f>IF(A117="NEWCOD",IF(ISBLANK(G117),"renseigner le champ 'Nouveau taxon'",G117),VLOOKUP(A117,'Ref Taxo'!A:B,2,FALSE))</f>
        <v>Hygrohypnum luridum</v>
      </c>
      <c r="C117" s="21">
        <f>IF(A117="NEWCOD",IF(ISBLANK(H117),"NoCod",H117),VLOOKUP(A117,'Ref Taxo'!A:D,4,FALSE))</f>
        <v>1240</v>
      </c>
      <c r="D117" s="34">
        <v>0.01</v>
      </c>
      <c r="E117" s="89"/>
      <c r="F117" s="35" t="s">
        <v>2290</v>
      </c>
      <c r="G117" s="79"/>
      <c r="H117" s="80"/>
    </row>
    <row r="118" spans="1:8" ht="15">
      <c r="A118" s="33" t="s">
        <v>1315</v>
      </c>
      <c r="B118" s="20" t="str">
        <f>IF(A118="NEWCOD",IF(ISBLANK(G118),"renseigner le champ 'Nouveau taxon'",G118),VLOOKUP(A118,'Ref Taxo'!A:B,2,FALSE))</f>
        <v>Palustriella commutata</v>
      </c>
      <c r="C118" s="21">
        <f>IF(A118="NEWCOD",IF(ISBLANK(H118),"NoCod",H118),VLOOKUP(A118,'Ref Taxo'!A:D,4,FALSE))</f>
        <v>19903</v>
      </c>
      <c r="D118" s="34">
        <v>0.98</v>
      </c>
      <c r="E118" s="89"/>
      <c r="F118" s="35" t="s">
        <v>2290</v>
      </c>
      <c r="G118" s="79"/>
      <c r="H118" s="80"/>
    </row>
    <row r="119" spans="1:8" ht="15">
      <c r="A119" s="33" t="s">
        <v>1425</v>
      </c>
      <c r="B119" s="20" t="str">
        <f>IF(A119="NEWCOD",IF(ISBLANK(G119),"renseigner le champ 'Nouveau taxon'",G119),VLOOKUP(A119,'Ref Taxo'!A:B,2,FALSE))</f>
        <v>Rhynchostegium riparioides</v>
      </c>
      <c r="C119" s="21">
        <f>IF(A119="NEWCOD",IF(ISBLANK(H119),"NoCod",H119),VLOOKUP(A119,'Ref Taxo'!A:D,4,FALSE))</f>
        <v>1268</v>
      </c>
      <c r="D119" s="34">
        <v>0.5</v>
      </c>
      <c r="E119" s="89"/>
      <c r="F119" s="35" t="s">
        <v>2290</v>
      </c>
      <c r="G119" s="79"/>
      <c r="H119" s="80"/>
    </row>
    <row r="120" spans="1:8" ht="15">
      <c r="A120" s="33" t="s">
        <v>28</v>
      </c>
      <c r="B120" s="20" t="str">
        <f>IF(A120="NEWCOD",IF(ISBLANK(G120),"renseigner le champ 'Nouveau taxon'",G120),VLOOKUP(A120,'Ref Taxo'!A:B,2,FALSE))</f>
        <v>Agrostis stolonifera</v>
      </c>
      <c r="C120" s="21">
        <f>IF(A120="NEWCOD",IF(ISBLANK(H120),"NoCod",H120),VLOOKUP(A120,'Ref Taxo'!A:D,4,FALSE))</f>
        <v>1543</v>
      </c>
      <c r="D120" s="34">
        <v>0.01</v>
      </c>
      <c r="E120" s="89"/>
      <c r="F120" s="35" t="s">
        <v>5303</v>
      </c>
      <c r="G120" s="79"/>
      <c r="H120" s="80"/>
    </row>
    <row r="121" spans="1:8" ht="15">
      <c r="A121" s="33" t="s">
        <v>1616</v>
      </c>
      <c r="B121" s="20" t="str">
        <f>IF(A121="NEWCOD",IF(ISBLANK(G121),"renseigner le champ 'Nouveau taxon'",G121),VLOOKUP(A121,'Ref Taxo'!A:B,2,FALSE))</f>
        <v>Ranunculus repens</v>
      </c>
      <c r="C121" s="21">
        <f>IF(A121="NEWCOD",IF(ISBLANK(H121),"NoCod",H121),VLOOKUP(A121,'Ref Taxo'!A:D,4,FALSE))</f>
        <v>1910</v>
      </c>
      <c r="D121" s="34">
        <v>0.01</v>
      </c>
      <c r="E121" s="89"/>
      <c r="F121" s="35" t="s">
        <v>2290</v>
      </c>
      <c r="G121" s="79"/>
      <c r="H121" s="80"/>
    </row>
    <row r="122" spans="1:8" ht="15">
      <c r="A122" s="33" t="s">
        <v>661</v>
      </c>
      <c r="B122" s="20" t="str">
        <f>IF(A122="NEWCOD",IF(ISBLANK(G122),"renseigner le champ 'Nouveau taxon'",G122),VLOOKUP(A122,'Ref Taxo'!A:B,2,FALSE))</f>
        <v>Equisetum arvense</v>
      </c>
      <c r="C122" s="21">
        <f>IF(A122="NEWCOD",IF(ISBLANK(H122),"NoCod",H122),VLOOKUP(A122,'Ref Taxo'!A:D,4,FALSE))</f>
        <v>1384</v>
      </c>
      <c r="D122" s="34">
        <v>0.01</v>
      </c>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2023-03-17T17:09:17Z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