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<sst xmlns="http://schemas.openxmlformats.org/spreadsheetml/2006/main" count="6475" uniqueCount="5305">
  <si>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</si>
  <si>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</si>
  <si>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</si>
  <si>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</si>
  <si>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</si>
  <si>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</si>
  <si>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</si>
  <si>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</si>
  <si>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</si>
  <si>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</si>
  <si>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</si>
  <si>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</si>
  <si>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</si>
  <si>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</si>
  <si>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</si>
  <si>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</si>
  <si>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</si>
  <si>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</si>
  <si>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</si>
  <si>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</si>
  <si>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</si>
  <si>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</si>
  <si>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</si>
  <si>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</si>
  <si>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</si>
  <si>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</si>
  <si>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</si>
  <si>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</si>
  <si>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</si>
  <si>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</si>
  <si>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</si>
  <si>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</si>
  <si>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</si>
  <si>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</si>
  <si>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</si>
  <si>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</si>
  <si>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</si>
  <si>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</si>
  <si>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</si>
  <si>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</si>
  <si>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</si>
  <si>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</si>
  <si>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</si>
  <si>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</si>
  <si>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</si>
  <si>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</si>
  <si>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</si>
  <si>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</si>
  <si>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</si>
  <si>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</si>
  <si>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</si>
  <si>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</si>
  <si>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</si>
  <si>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</si>
  <si>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</si>
  <si>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</si>
  <si>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</si>
  <si>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</si>
  <si>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</si>
  <si>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</si>
  <si>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</si>
  <si>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</si>
  <si>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</si>
  <si>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</si>
  <si>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</si>
  <si>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</si>
  <si>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</si>
  <si>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</si>
  <si>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</si>
  <si>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</si>
  <si>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</si>
  <si>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</si>
  <si>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</si>
  <si>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</si>
  <si>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</si>
  <si>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</si>
  <si>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</si>
  <si>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</si>
  <si>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</si>
  <si>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</si>
  <si>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</si>
  <si>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</si>
  <si>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</si>
  <si>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</si>
  <si>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</si>
  <si>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</si>
  <si>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</si>
  <si>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</si>
  <si>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</si>
  <si>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</si>
  <si>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</si>
  <si>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</si>
  <si>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</si>
  <si>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</si>
  <si>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</si>
  <si>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</si>
  <si>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</si>
  <si>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</si>
  <si>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</si>
  <si>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</si>
  <si>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</si>
  <si>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</si>
  <si>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</si>
  <si>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</si>
  <si>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</si>
  <si>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</si>
  <si>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</si>
  <si>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</si>
  <si>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</si>
  <si>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</si>
  <si>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</si>
  <si>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</si>
  <si>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</si>
  <si>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</si>
  <si>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</si>
  <si>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</si>
  <si>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</si>
  <si>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</si>
  <si>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</si>
  <si>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</si>
  <si>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</si>
  <si>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</si>
  <si>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</si>
  <si>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</si>
  <si>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</si>
  <si>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</si>
  <si>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</si>
  <si>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</si>
  <si>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</si>
  <si>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</si>
  <si>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</si>
  <si>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</si>
  <si>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</si>
  <si>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</si>
  <si>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</si>
  <si>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</si>
  <si>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</si>
  <si>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</si>
  <si>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</si>
  <si>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</si>
  <si>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</si>
  <si>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</si>
  <si>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</si>
  <si>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</si>
  <si>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</si>
  <si>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</si>
  <si>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</si>
  <si>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</si>
  <si>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</si>
  <si>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</si>
  <si>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</si>
  <si>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</si>
  <si>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</si>
  <si>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</si>
  <si>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</si>
  <si>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</si>
  <si>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</si>
  <si>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</si>
  <si>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</si>
  <si>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</si>
  <si>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</si>
  <si>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</si>
  <si>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</si>
  <si>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</si>
  <si>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</si>
  <si>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</si>
  <si>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</si>
  <si>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</si>
  <si>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</si>
  <si>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</si>
  <si>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</si>
  <si>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</si>
  <si>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</si>
  <si>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</si>
  <si>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</si>
  <si>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</si>
  <si>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</si>
  <si>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</si>
  <si>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</si>
  <si>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</si>
  <si>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</si>
  <si>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</si>
  <si>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</si>
  <si>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</si>
  <si>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</si>
  <si>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</si>
  <si>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</si>
  <si>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</si>
  <si>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</si>
  <si>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</si>
  <si>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</si>
  <si>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</si>
  <si>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</si>
  <si>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</si>
  <si>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</si>
  <si>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</si>
  <si>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</si>
  <si>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</si>
  <si>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</si>
  <si>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</si>
  <si>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</si>
  <si>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</si>
  <si>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</si>
  <si>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</si>
  <si>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</si>
  <si>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</si>
  <si>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</si>
  <si>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</si>
  <si>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</si>
  <si>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</si>
  <si>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</si>
  <si>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</si>
  <si>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</si>
  <si>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</si>
  <si>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</si>
  <si>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</si>
  <si>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</si>
  <si>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</si>
  <si>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</si>
  <si>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</si>
  <si>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</si>
  <si>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</si>
  <si>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</si>
  <si>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</si>
  <si>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</si>
  <si>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</si>
  <si>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</si>
  <si>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</si>
  <si>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</si>
  <si>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</si>
  <si>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</si>
  <si>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</si>
  <si>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</si>
  <si>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</si>
  <si>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</si>
  <si>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</si>
  <si>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</si>
  <si>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</si>
  <si>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</si>
  <si>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</si>
  <si>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</si>
  <si>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</si>
  <si>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</si>
  <si>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</si>
  <si>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</si>
  <si>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</si>
  <si>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</si>
  <si>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</si>
  <si>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</si>
  <si>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</si>
  <si>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</si>
  <si>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</si>
  <si>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</si>
  <si>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</si>
  <si>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</si>
  <si>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</si>
  <si>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</si>
  <si>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</si>
  <si>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</si>
  <si>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</si>
  <si>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</si>
  <si>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</si>
  <si>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</si>
  <si>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</si>
  <si>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</si>
  <si>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</si>
  <si>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</si>
  <si>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</si>
  <si>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</si>
  <si>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</si>
  <si>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</si>
  <si>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</si>
  <si>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</si>
  <si>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</si>
  <si>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</si>
  <si>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</si>
  <si>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</si>
  <si>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</si>
  <si>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</si>
  <si>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</si>
  <si>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</si>
  <si>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</si>
  <si>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</si>
  <si>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</si>
  <si>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</si>
  <si>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</si>
  <si>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</si>
  <si>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</si>
  <si>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</si>
  <si>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</si>
  <si>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</si>
  <si>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</si>
  <si>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</si>
  <si>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</si>
  <si>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</si>
  <si>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</si>
  <si>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</si>
  <si>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</si>
  <si>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</si>
  <si>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</si>
  <si>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</si>
  <si>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</si>
  <si>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</si>
  <si>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</si>
  <si>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</si>
  <si>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</si>
  <si>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</si>
  <si>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</si>
  <si>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</si>
  <si>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</si>
  <si>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</si>
  <si>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</si>
  <si>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</si>
  <si>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</si>
  <si>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</si>
  <si>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</si>
  <si>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</si>
  <si>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</si>
  <si>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</si>
  <si>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</si>
  <si>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</si>
  <si>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</si>
  <si>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</si>
  <si>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</si>
  <si>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</si>
  <si>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</si>
  <si>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</si>
  <si>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</si>
  <si>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</si>
  <si>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</si>
  <si>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</si>
  <si>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</si>
  <si>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</si>
  <si>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</si>
  <si>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</si>
  <si>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</si>
  <si>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</si>
  <si>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</si>
  <si>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</si>
  <si>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</si>
  <si>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</si>
  <si>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</si>
  <si>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</si>
  <si>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</si>
  <si>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</si>
  <si>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</si>
  <si>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</si>
  <si>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</si>
  <si>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</si>
  <si>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</si>
  <si>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</si>
  <si>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</si>
  <si>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</si>
  <si>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</si>
  <si>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</si>
  <si>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</si>
  <si>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</si>
  <si>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</si>
  <si>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</si>
  <si>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</si>
  <si>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</si>
  <si>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</si>
  <si>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</si>
  <si>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</si>
  <si>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</si>
  <si>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</si>
  <si>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</si>
  <si>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</si>
  <si>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</si>
  <si>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</si>
  <si>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</si>
  <si>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</si>
  <si>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</si>
  <si>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</si>
  <si>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</si>
  <si>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</si>
  <si>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</si>
  <si>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</si>
  <si>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</si>
  <si>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</si>
  <si>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</si>
  <si>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</si>
  <si>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</si>
  <si>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</si>
  <si>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</si>
  <si>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</si>
  <si>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</si>
  <si>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</si>
  <si>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</si>
  <si>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</si>
  <si>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</si>
  <si>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</si>
  <si>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</si>
  <si>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</si>
  <si>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</si>
  <si>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</si>
  <si>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</si>
  <si>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</si>
  <si>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</si>
  <si>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</si>
  <si>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</si>
  <si>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</si>
  <si>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</si>
  <si>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</si>
  <si>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</si>
  <si>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</si>
  <si>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</si>
  <si>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</si>
  <si>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</si>
  <si>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</si>
  <si>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</si>
  <si>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</si>
  <si>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</si>
  <si>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</si>
  <si>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</si>
  <si>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</si>
  <si>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</si>
  <si>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</si>
  <si>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</si>
  <si>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</si>
  <si>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</si>
  <si>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</si>
  <si>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</si>
  <si>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</si>
  <si>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</si>
  <si>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</si>
  <si>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</si>
  <si>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</si>
  <si>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</si>
  <si>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</si>
  <si>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</si>
  <si>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</si>
  <si>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</si>
  <si>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</si>
  <si>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</si>
  <si>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</si>
  <si>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</si>
  <si>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</si>
  <si>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</si>
  <si>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</si>
  <si>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</si>
  <si>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</si>
  <si>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</si>
  <si>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</si>
  <si>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</si>
  <si>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</si>
  <si>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</si>
  <si>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</si>
  <si>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</si>
  <si>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</si>
  <si>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</si>
  <si>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</si>
  <si>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</si>
  <si>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</si>
  <si>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</si>
  <si>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</si>
  <si>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</si>
  <si>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</si>
  <si>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</si>
  <si>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</si>
  <si>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</si>
  <si>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</si>
  <si>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</si>
  <si>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</si>
  <si>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</si>
  <si>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</si>
  <si>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</si>
  <si>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</si>
  <si>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</si>
  <si>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</si>
  <si>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</si>
  <si>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</si>
  <si>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</si>
  <si>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</si>
  <si>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</si>
  <si>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</si>
  <si>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</si>
  <si>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</si>
  <si>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</si>
  <si>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</si>
  <si>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</si>
  <si>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</si>
  <si>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</si>
  <si>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</si>
  <si>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</si>
  <si>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</si>
  <si>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</si>
  <si>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</si>
  <si>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</si>
  <si>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</si>
  <si>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</si>
  <si>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</si>
  <si>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</si>
  <si>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</si>
  <si>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</si>
  <si>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</si>
  <si>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</si>
  <si>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</si>
  <si>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</si>
  <si>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</si>
  <si>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</si>
  <si>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</si>
  <si>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</si>
  <si>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</si>
  <si>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</si>
  <si>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</si>
  <si>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</si>
  <si>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</si>
  <si>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</si>
  <si>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</si>
  <si>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</si>
  <si>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</si>
  <si>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</si>
  <si>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</si>
  <si>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</si>
  <si>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</si>
  <si>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</si>
  <si>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</si>
  <si>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</si>
  <si>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</si>
  <si>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</si>
  <si>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</si>
  <si>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</si>
  <si>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</si>
  <si>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</si>
  <si>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</si>
  <si>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</si>
  <si>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</si>
  <si>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</si>
  <si>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</si>
  <si>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</si>
  <si>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</si>
  <si>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</si>
  <si>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</si>
  <si>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</si>
  <si>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</si>
  <si>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</si>
  <si>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</si>
  <si>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</si>
  <si>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</si>
  <si>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</si>
  <si>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</si>
  <si>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</si>
  <si>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</si>
  <si>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</si>
  <si>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</si>
  <si>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</si>
  <si>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</si>
  <si>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</si>
  <si>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</si>
  <si>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</si>
  <si>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</si>
  <si>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</si>
  <si>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</si>
  <si>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</si>
  <si>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</si>
  <si>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</si>
  <si>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</si>
  <si>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</si>
  <si>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</si>
  <si>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</si>
  <si>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</si>
  <si>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</si>
  <si>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</si>
  <si>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</si>
  <si>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</si>
  <si>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</si>
  <si>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</si>
  <si>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</si>
  <si>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</si>
  <si>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</si>
  <si>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</si>
  <si>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</si>
  <si>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</si>
  <si>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</si>
  <si>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</si>
  <si>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</si>
  <si>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</si>
  <si>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</si>
  <si>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</si>
  <si>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</si>
  <si>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</si>
  <si>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</si>
  <si>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</si>
  <si>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</si>
  <si>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</si>
  <si>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</si>
  <si>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</si>
  <si>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</si>
  <si>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</si>
  <si>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</si>
  <si>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</si>
  <si>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</si>
  <si>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</si>
  <si>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</si>
  <si>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</si>
  <si>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</si>
  <si>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</si>
  <si>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</si>
  <si>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</si>
  <si>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</si>
  <si>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</si>
  <si>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</si>
  <si>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</si>
  <si>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</si>
  <si>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</si>
  <si>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</si>
  <si>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</si>
  <si>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</si>
  <si>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</si>
  <si>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</si>
  <si>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</si>
  <si>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</si>
  <si>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</si>
  <si>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</si>
  <si>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</si>
  <si>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</si>
  <si>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</si>
  <si>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</si>
  <si>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</si>
  <si>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</si>
  <si>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</si>
  <si>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</si>
  <si>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</si>
  <si>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</si>
  <si>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</si>
  <si>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</si>
  <si>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</si>
  <si>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</si>
  <si>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</si>
  <si>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</si>
  <si>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</si>
  <si>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</si>
  <si>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</si>
  <si>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</si>
  <si>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</si>
  <si>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</si>
  <si>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</si>
  <si>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</si>
  <si>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</si>
  <si>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</si>
  <si>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</si>
  <si>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</si>
  <si>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</si>
  <si>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</si>
  <si>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</si>
  <si>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</si>
  <si>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</si>
  <si>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</si>
  <si>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</si>
  <si>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</si>
  <si>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</si>
  <si>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</si>
  <si>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</si>
  <si>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</si>
  <si>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</si>
  <si>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</si>
  <si>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</si>
  <si>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</si>
  <si>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</si>
  <si>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</si>
  <si>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</si>
  <si>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</si>
  <si>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</si>
  <si>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</si>
  <si>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</si>
  <si>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</si>
  <si>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</si>
  <si>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</si>
  <si>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</si>
  <si>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</si>
  <si>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</si>
  <si>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</si>
  <si>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</si>
  <si>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</si>
  <si>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</si>
  <si>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</si>
  <si>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</si>
  <si>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</si>
  <si>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</si>
  <si>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</si>
  <si>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</si>
  <si>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</si>
  <si>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</si>
  <si>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</si>
  <si>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</si>
  <si>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</si>
  <si>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</si>
  <si>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</si>
  <si>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</si>
  <si>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</si>
  <si>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</si>
  <si>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</si>
  <si>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</si>
  <si>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</si>
  <si>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</si>
  <si>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</si>
  <si>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</si>
  <si>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</si>
  <si>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</si>
  <si>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</si>
  <si>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</si>
  <si>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</si>
  <si>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</si>
  <si>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</si>
  <si>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</si>
  <si>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</si>
  <si>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</si>
  <si>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</si>
  <si>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</si>
  <si>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</si>
  <si>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</si>
  <si>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</si>
  <si>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</si>
  <si>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</si>
  <si>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</si>
  <si>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</si>
  <si>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</si>
  <si>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</si>
  <si>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</si>
  <si>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</si>
  <si>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</si>
  <si>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</si>
  <si>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</si>
  <si>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</si>
  <si>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</si>
  <si>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</si>
  <si>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</si>
  <si>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</si>
  <si>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</si>
  <si>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</si>
  <si>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</si>
  <si>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</si>
  <si>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</si>
  <si>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</si>
  <si>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</si>
  <si>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</si>
  <si>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</si>
  <si>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</si>
  <si>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</si>
  <si>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</si>
  <si>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</si>
  <si>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</si>
  <si>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</si>
  <si>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</si>
  <si>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</si>
  <si>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</si>
  <si>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</si>
  <si>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</si>
  <si>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</si>
  <si>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</si>
  <si>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</si>
  <si>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</si>
  <si>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</si>
  <si>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</si>
  <si>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</si>
  <si>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</si>
  <si>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</si>
  <si>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</si>
  <si>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</si>
  <si>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</si>
  <si>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</si>
  <si>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</si>
  <si>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</si>
  <si>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</si>
  <si>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</si>
  <si>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</si>
  <si>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</si>
  <si>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</si>
  <si>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</si>
  <si>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</si>
  <si>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</si>
  <si>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</si>
  <si>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</si>
  <si>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</si>
  <si>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</si>
  <si>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</si>
  <si>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</si>
  <si>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</si>
  <si>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</si>
  <si>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</si>
  <si>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</si>
  <si>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</si>
  <si>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</si>
  <si>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</si>
  <si>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</si>
  <si>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</si>
  <si>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</si>
  <si>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</si>
  <si>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</si>
  <si>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</si>
  <si>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</si>
  <si>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</si>
  <si>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</si>
  <si>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</si>
  <si>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</si>
  <si>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</si>
  <si>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</si>
  <si>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</si>
  <si>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</si>
  <si>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</si>
  <si>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</si>
  <si>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</si>
  <si>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</si>
  <si>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</si>
  <si>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</si>
  <si>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</si>
  <si>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</si>
  <si>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</si>
  <si>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</si>
  <si>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</si>
  <si>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</si>
  <si>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</si>
  <si>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</si>
  <si>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</si>
  <si>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</si>
  <si>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</si>
  <si>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</si>
  <si>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</si>
  <si>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</si>
  <si>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</si>
  <si>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</si>
  <si>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</si>
  <si>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</si>
  <si>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</si>
  <si>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</si>
  <si>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</si>
  <si>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</si>
  <si>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</si>
  <si>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</si>
  <si>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</si>
  <si>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</si>
  <si>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</si>
  <si>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</si>
  <si>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</si>
  <si>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</si>
  <si>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</si>
  <si>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</si>
  <si>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</si>
  <si>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</si>
  <si>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</si>
  <si>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</si>
  <si>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</si>
  <si>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</si>
  <si>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</si>
  <si>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</si>
  <si>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</si>
  <si>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</si>
  <si>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</si>
  <si>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</si>
  <si>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</si>
  <si>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</si>
  <si>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</si>
  <si>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</si>
  <si>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</si>
  <si>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</si>
  <si>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</si>
  <si>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</si>
  <si>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</si>
  <si>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</si>
  <si>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</si>
  <si>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</si>
  <si>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</si>
  <si>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</si>
  <si>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</si>
  <si>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</si>
  <si>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</si>
  <si>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</si>
  <si>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</si>
  <si>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</si>
  <si>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</si>
  <si>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</si>
  <si>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</si>
  <si>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</si>
  <si>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</si>
  <si>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</si>
  <si>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</si>
  <si>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</si>
  <si>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</si>
  <si>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</si>
  <si>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</si>
  <si>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</si>
  <si>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</si>
  <si>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</si>
  <si>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</si>
  <si>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</si>
  <si>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</si>
  <si>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</si>
  <si>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</si>
  <si>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</si>
  <si>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</si>
  <si>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</si>
  <si>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</si>
  <si>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</si>
  <si>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</si>
  <si>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</si>
  <si>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</si>
  <si>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</si>
  <si>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</si>
  <si>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</si>
  <si>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</si>
  <si>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</si>
  <si>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</si>
  <si>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</si>
  <si>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</si>
  <si>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</si>
  <si>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</si>
  <si>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</si>
  <si>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</si>
  <si>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</si>
  <si>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</si>
  <si>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</si>
  <si>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</si>
  <si>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</si>
  <si>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</si>
  <si>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</si>
  <si>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</si>
  <si>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</si>
  <si>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</si>
  <si>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</si>
  <si>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</si>
  <si>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</si>
  <si>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</si>
  <si>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</si>
  <si>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</si>
  <si>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</si>
  <si>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</si>
  <si>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</si>
  <si>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</si>
  <si>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</si>
  <si>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</si>
  <si>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</si>
  <si>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</si>
  <si>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</si>
  <si>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</si>
  <si>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</si>
  <si>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</si>
  <si>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</si>
  <si>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</si>
  <si>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</si>
  <si>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</si>
  <si>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</si>
  <si>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</si>
  <si>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</si>
  <si>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</si>
  <si>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</si>
  <si>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</si>
  <si>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</si>
  <si>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</si>
  <si>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</si>
  <si>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</si>
  <si>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</si>
  <si>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</si>
  <si>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</si>
  <si>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</si>
  <si>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</si>
  <si>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</si>
  <si>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</si>
  <si>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</si>
  <si>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</si>
  <si>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</si>
  <si>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</si>
  <si>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</si>
  <si>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</si>
  <si>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</si>
  <si>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</si>
  <si>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</si>
  <si>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</si>
  <si>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</si>
  <si>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</si>
  <si>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</si>
  <si>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</si>
  <si>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</si>
  <si>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</si>
  <si>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</si>
  <si>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</si>
  <si>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</si>
  <si>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</si>
  <si>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</si>
  <si>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</si>
  <si>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</si>
  <si>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</si>
  <si>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</si>
  <si>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</si>
  <si>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</si>
  <si>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</si>
  <si>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</si>
  <si>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</si>
  <si>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</si>
  <si>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</si>
  <si>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</si>
  <si>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</si>
  <si>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</si>
  <si>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</si>
  <si>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</si>
  <si>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</si>
  <si>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</si>
  <si>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</si>
  <si>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</si>
  <si>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</si>
  <si>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</si>
  <si>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</si>
  <si>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</si>
  <si>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</si>
  <si>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</si>
  <si>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</si>
  <si>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</si>
  <si>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</si>
  <si>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</si>
  <si>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</si>
  <si>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</si>
  <si>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</si>
  <si>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</si>
  <si>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</si>
  <si>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</si>
  <si>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</si>
  <si>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</si>
  <si>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</si>
  <si>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</si>
  <si>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</si>
  <si>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</si>
  <si>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</si>
  <si>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</si>
  <si>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</si>
  <si>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</si>
  <si>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</si>
  <si>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</si>
  <si>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</si>
  <si>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</si>
  <si>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</si>
  <si>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</si>
  <si>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</si>
  <si>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</si>
  <si>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</si>
  <si>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</si>
  <si>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</si>
  <si>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</si>
  <si>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</si>
  <si>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</si>
  <si>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</si>
  <si>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</si>
  <si>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</si>
  <si>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</si>
  <si>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</si>
  <si>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</si>
  <si>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</si>
  <si>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</si>
  <si>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</si>
  <si>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</si>
  <si>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</si>
  <si>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</si>
  <si>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</si>
  <si>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</si>
  <si>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</si>
  <si>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</si>
  <si>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</si>
  <si>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</si>
  <si>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</si>
  <si>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</si>
  <si>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</si>
  <si>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</si>
  <si>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</si>
  <si>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</si>
  <si>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</si>
  <si>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</si>
  <si>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</si>
  <si>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</si>
  <si>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</si>
  <si>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</si>
  <si>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</si>
  <si>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</si>
  <si>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</si>
  <si>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</si>
  <si>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</si>
  <si>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</si>
  <si>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</si>
  <si>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</si>
  <si>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</si>
  <si>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</si>
  <si>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</si>
  <si>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</si>
  <si>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</si>
  <si>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</si>
  <si>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</si>
  <si>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</si>
  <si>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</si>
  <si>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</si>
  <si>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</si>
  <si>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</si>
  <si>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</si>
  <si>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</si>
  <si>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</si>
  <si>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</si>
  <si>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</si>
  <si>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</si>
  <si>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</si>
  <si>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</si>
  <si>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</si>
  <si>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</si>
  <si>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</si>
  <si>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</si>
  <si>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</si>
  <si>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</si>
  <si>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</si>
  <si>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</si>
  <si>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</si>
  <si>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</si>
  <si>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</si>
  <si>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</si>
  <si>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</si>
  <si>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</si>
  <si>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</si>
  <si>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</si>
  <si>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</si>
  <si>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</si>
  <si>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</si>
  <si>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</si>
  <si>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</si>
  <si>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</si>
  <si>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</si>
  <si>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</si>
  <si>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</si>
  <si>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</si>
  <si>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</si>
  <si>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</si>
  <si>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</si>
  <si>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</si>
  <si>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</si>
  <si>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</si>
  <si>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</si>
  <si>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</si>
  <si>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</si>
  <si>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</si>
  <si>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</si>
  <si>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</si>
  <si>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</si>
  <si>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</si>
  <si>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</si>
  <si>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</si>
  <si>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</si>
  <si>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</si>
  <si>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</si>
  <si>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</si>
  <si>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</si>
  <si>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</si>
  <si>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</si>
  <si>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</si>
  <si>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</si>
  <si>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</si>
  <si>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</si>
  <si>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</si>
  <si>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</si>
  <si>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</si>
  <si>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</si>
  <si>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</si>
  <si>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</si>
  <si>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</si>
  <si>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</si>
  <si>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</si>
  <si>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</si>
  <si>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</si>
  <si>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</si>
  <si>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</si>
  <si>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</si>
  <si>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</si>
  <si>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</si>
  <si>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</si>
  <si>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</si>
  <si>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</si>
  <si>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</si>
  <si>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</si>
  <si>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</si>
  <si>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</si>
  <si>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</si>
  <si>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</si>
  <si>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</si>
  <si>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</si>
  <si>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</si>
  <si>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</si>
  <si>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</si>
  <si>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</si>
  <si>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</si>
  <si>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</si>
  <si>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</si>
  <si>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</si>
  <si>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</si>
  <si>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</si>
  <si>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</si>
  <si>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</si>
  <si>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</si>
  <si>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</si>
  <si>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</si>
  <si>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</si>
  <si>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</si>
  <si>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</si>
  <si>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</si>
  <si>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</si>
  <si>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</si>
  <si>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</si>
  <si>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</si>
  <si>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</si>
  <si>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</si>
  <si>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</si>
  <si>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</si>
  <si>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</si>
  <si>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</si>
  <si>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</si>
  <si>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</si>
  <si>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</si>
  <si>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</si>
  <si>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</si>
  <si>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</si>
  <si>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</si>
  <si>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</si>
  <si>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</si>
  <si>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</si>
  <si>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</si>
  <si>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</si>
  <si>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</si>
  <si>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</si>
  <si>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</si>
  <si>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</si>
  <si>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</si>
  <si>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</si>
  <si>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</si>
  <si>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</si>
  <si>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</si>
  <si>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</si>
  <si>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</si>
  <si>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</si>
  <si>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</si>
  <si>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</si>
  <si>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</si>
  <si>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</si>
  <si>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</si>
  <si>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</si>
  <si>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</si>
  <si>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</si>
  <si>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</si>
  <si>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</si>
  <si>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</si>
  <si>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</si>
  <si>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</si>
  <si>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</si>
  <si>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</si>
  <si>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</si>
  <si>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</si>
  <si>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</si>
  <si>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</si>
  <si>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</si>
  <si>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</si>
  <si>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</si>
  <si>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</si>
  <si>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</si>
  <si>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</si>
  <si>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</si>
  <si>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</si>
  <si>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</si>
  <si>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</si>
  <si>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</si>
  <si>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</si>
  <si>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</si>
  <si>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</si>
  <si>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</si>
  <si>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</si>
  <si>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</si>
  <si>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</si>
  <si>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</si>
  <si>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</si>
  <si>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</si>
  <si>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</si>
  <si>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</si>
  <si>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</si>
  <si>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</si>
  <si>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</si>
  <si>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</si>
  <si>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</si>
  <si>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</si>
  <si>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</si>
  <si>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</si>
  <si>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</si>
  <si>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</si>
  <si>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</si>
  <si>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</si>
  <si>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</si>
  <si>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</si>
  <si>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</si>
  <si>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</si>
  <si>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</si>
  <si>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</si>
  <si>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</si>
  <si>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</si>
  <si>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</si>
  <si>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</si>
  <si>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</si>
  <si>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</si>
  <si>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</si>
  <si>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</si>
  <si>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</si>
  <si>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</si>
  <si>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</si>
  <si>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</si>
  <si>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</si>
  <si>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</si>
  <si>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</si>
  <si>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</si>
  <si>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</si>
  <si>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</si>
  <si>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</si>
  <si>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</si>
  <si>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</si>
  <si>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</si>
  <si>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</si>
  <si>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</si>
  <si>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</si>
  <si>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</si>
  <si>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</si>
  <si>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</si>
  <si>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</si>
  <si>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</si>
  <si>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</si>
  <si>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</si>
  <si>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</si>
  <si>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</si>
  <si>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</si>
  <si>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</si>
  <si>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</si>
  <si>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</si>
  <si>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</si>
  <si>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</si>
  <si>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</si>
  <si>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</si>
  <si>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</si>
  <si>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</si>
  <si>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</si>
  <si>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</si>
  <si>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</si>
  <si>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</si>
  <si>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</si>
  <si>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</si>
  <si>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</si>
  <si>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</si>
  <si>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</si>
  <si>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</si>
  <si>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</si>
  <si>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</si>
  <si>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</si>
  <si>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</si>
  <si>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</si>
  <si>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</si>
  <si>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</si>
  <si>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</si>
  <si>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</si>
  <si>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</si>
  <si>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</si>
  <si>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</si>
  <si>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</si>
  <si>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</si>
  <si>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</si>
  <si>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</si>
  <si>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</si>
  <si>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</si>
  <si>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</si>
  <si>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</si>
  <si>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</si>
  <si>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</si>
  <si>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</si>
  <si>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</si>
  <si>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</si>
  <si>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</si>
  <si>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</si>
  <si>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</si>
  <si>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</si>
  <si>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</si>
  <si>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</si>
  <si>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</si>
  <si>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</si>
  <si>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</si>
  <si>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</si>
  <si>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</si>
  <si>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</si>
  <si>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</si>
  <si>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</si>
  <si>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</si>
  <si>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</si>
  <si>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</si>
  <si>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</si>
  <si>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</si>
  <si>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</si>
  <si>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</si>
  <si>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</si>
  <si>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</si>
  <si>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</si>
  <si>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</si>
  <si>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</si>
  <si>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</si>
  <si>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</si>
  <si>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</si>
  <si>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</si>
  <si>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</si>
  <si>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</si>
  <si>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</si>
  <si>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</si>
  <si>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</si>
  <si>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</si>
  <si>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</si>
  <si>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</si>
  <si>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</si>
  <si>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</si>
  <si>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</si>
  <si>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</si>
  <si>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</si>
  <si>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</si>
  <si>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</si>
  <si>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</si>
  <si>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</si>
  <si>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</si>
  <si>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</si>
  <si>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</si>
  <si>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</si>
  <si>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</si>
  <si>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</si>
  <si>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</si>
  <si>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</si>
  <si>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</si>
  <si>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</si>
  <si>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</si>
  <si>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</si>
  <si>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</si>
  <si>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</si>
  <si>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</si>
  <si>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</si>
  <si>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</si>
  <si>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</si>
  <si>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</si>
  <si>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</si>
  <si>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</si>
  <si>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</si>
  <si>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</si>
  <si>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</si>
  <si>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</si>
  <si>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</si>
  <si>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</si>
  <si>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</si>
  <si>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</si>
  <si>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</si>
  <si>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</si>
  <si>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</si>
  <si>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</si>
  <si>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</si>
  <si>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</si>
  <si>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</si>
  <si>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</si>
  <si>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</si>
  <si>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</si>
  <si>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</si>
  <si>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</si>
  <si>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</si>
  <si>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</si>
  <si>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</si>
  <si>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</si>
  <si>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</si>
  <si>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</si>
  <si>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</si>
  <si>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</si>
  <si>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</si>
  <si>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</si>
  <si>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</si>
  <si>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</si>
  <si>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</si>
  <si>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</si>
  <si>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</si>
  <si>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</si>
  <si>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</si>
  <si>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</si>
  <si>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</si>
  <si>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</si>
  <si>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</si>
  <si>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</si>
  <si>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</si>
  <si>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</si>
  <si>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</si>
  <si>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</si>
  <si>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</si>
  <si>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</si>
  <si>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</si>
  <si>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</si>
  <si>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</si>
  <si>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</si>
  <si>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</si>
  <si>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</si>
  <si>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</si>
  <si>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</si>
  <si>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</si>
  <si>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</si>
  <si>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</si>
  <si>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</si>
  <si>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</si>
  <si>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</si>
  <si>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</si>
  <si>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</si>
  <si>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</si>
  <si>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</si>
  <si>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</si>
  <si>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</si>
  <si>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</si>
  <si>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</si>
  <si>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</si>
  <si>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</si>
  <si>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</si>
  <si>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</si>
  <si>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</si>
  <si>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</si>
  <si>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</si>
  <si>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</si>
  <si>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</si>
  <si>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</si>
  <si>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</si>
  <si>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</si>
  <si>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</si>
  <si>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</si>
  <si>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</si>
  <si>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</si>
  <si>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</si>
  <si>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</si>
  <si>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</si>
  <si>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</si>
  <si>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</si>
  <si>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</si>
  <si>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</si>
  <si>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</si>
  <si>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</si>
  <si>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</si>
  <si>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</si>
  <si>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</si>
  <si>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</si>
  <si>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</si>
  <si>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</si>
  <si>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</si>
  <si>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</si>
  <si>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</si>
  <si>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</si>
  <si>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</si>
  <si>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</si>
  <si>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</si>
  <si>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</si>
  <si>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</si>
  <si>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</si>
  <si>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</si>
  <si>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</si>
  <si>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</si>
  <si>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</si>
  <si>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</si>
  <si>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</si>
  <si>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</si>
  <si>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</si>
  <si>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</si>
  <si>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</si>
  <si>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</si>
  <si>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</si>
  <si>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</si>
  <si>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</si>
  <si>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</si>
  <si>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</si>
  <si>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</si>
  <si>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</si>
  <si>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</si>
  <si>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</si>
  <si>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</si>
  <si>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</si>
  <si>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</si>
  <si>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</si>
  <si>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</si>
  <si>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</si>
  <si>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</si>
  <si>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</si>
  <si>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</si>
  <si>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</si>
  <si>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</si>
  <si>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</si>
  <si>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</si>
  <si>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</si>
  <si>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</si>
  <si>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</si>
  <si>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</si>
  <si>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</si>
  <si>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</si>
  <si>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</si>
  <si>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</si>
  <si>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</si>
  <si>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</si>
  <si>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</si>
  <si>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</si>
  <si>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</si>
  <si>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</si>
  <si>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</si>
  <si>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</si>
  <si>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</si>
  <si>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</si>
  <si>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</si>
  <si>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</si>
  <si>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</si>
  <si>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</si>
  <si>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</si>
  <si>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</si>
  <si>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</si>
  <si>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</si>
  <si>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</si>
  <si>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</si>
  <si>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</si>
  <si>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</si>
  <si>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</si>
  <si>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</si>
  <si>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</si>
  <si>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</si>
  <si>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</si>
  <si>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</si>
  <si>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</si>
  <si>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</si>
  <si>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</si>
  <si>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</si>
  <si>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</si>
  <si>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</si>
  <si>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</si>
  <si>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</si>
  <si>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</si>
  <si>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</si>
  <si>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</si>
  <si>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</si>
  <si>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</si>
  <si>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</si>
  <si>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</si>
  <si>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</si>
  <si>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</si>
  <si>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</si>
  <si>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</si>
  <si>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</si>
  <si>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</si>
  <si>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</si>
  <si>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</si>
  <si>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</si>
  <si>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</si>
  <si>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</si>
  <si>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</si>
  <si>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</si>
  <si>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</si>
  <si>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</si>
  <si>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</si>
  <si>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</si>
  <si>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</si>
  <si>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</si>
  <si>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</si>
  <si>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</si>
  <si>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</si>
  <si>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</si>
  <si>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</si>
  <si>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</si>
  <si>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</si>
  <si>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</si>
  <si>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</si>
  <si>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</si>
  <si>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</si>
  <si>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</si>
  <si>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</si>
  <si>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</si>
  <si>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</si>
  <si>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</si>
  <si>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</si>
  <si>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</si>
  <si>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</si>
  <si>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</si>
  <si>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</si>
  <si>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</si>
  <si>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</si>
  <si>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</si>
  <si>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</si>
  <si>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</si>
  <si>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</si>
  <si>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</si>
  <si>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</si>
  <si>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</si>
  <si>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</si>
  <si>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</si>
  <si>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</si>
  <si>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</si>
  <si>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</si>
  <si>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</si>
  <si>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</si>
  <si>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</si>
  <si>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</si>
  <si>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</si>
  <si>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</si>
  <si>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</si>
  <si>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</si>
  <si>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</si>
  <si>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</si>
  <si>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</si>
  <si>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</si>
  <si>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</si>
  <si>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</si>
  <si>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</si>
  <si>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</si>
  <si>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</si>
  <si>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</si>
  <si>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</si>
  <si>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</si>
  <si>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</si>
  <si>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</si>
  <si>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</si>
  <si>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</si>
  <si>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</si>
  <si>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</si>
  <si>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</si>
  <si>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</si>
  <si>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</si>
  <si>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</si>
  <si>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</si>
  <si>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</si>
  <si>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</si>
  <si>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</si>
  <si>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</si>
  <si>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</si>
  <si>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</si>
  <si>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</si>
  <si>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</si>
  <si>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</si>
  <si>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</si>
  <si>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</si>
  <si>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</si>
  <si>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</si>
  <si>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</si>
  <si>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</si>
  <si>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</si>
  <si>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</si>
  <si>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</si>
  <si>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</si>
  <si>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</si>
  <si>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</si>
  <si>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</si>
  <si>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</si>
  <si>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</si>
  <si>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</si>
  <si>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</si>
  <si>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</si>
  <si>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</si>
  <si>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</si>
  <si>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</si>
  <si>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</si>
  <si>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</si>
  <si>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</si>
  <si>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</si>
  <si>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</si>
  <si>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</si>
  <si>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</si>
  <si>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</si>
  <si>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</si>
  <si>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</si>
  <si>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</si>
  <si>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</si>
  <si>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</si>
  <si>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</si>
  <si>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</si>
  <si>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</si>
  <si>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</si>
  <si>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</si>
  <si>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</si>
  <si>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</si>
  <si>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</si>
  <si>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</si>
  <si>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</si>
  <si>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</si>
  <si>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</si>
  <si>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</si>
  <si>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</si>
  <si>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</si>
  <si>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</si>
  <si>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</si>
  <si>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</si>
  <si>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</si>
  <si>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</si>
  <si>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</si>
  <si>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</si>
  <si>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</si>
  <si>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</si>
  <si>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</si>
  <si>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</si>
  <si>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</si>
  <si>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</si>
  <si>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</si>
  <si>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</si>
  <si>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</si>
  <si>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</si>
  <si>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</si>
  <si>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</si>
  <si>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</si>
  <si>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</si>
  <si>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</si>
  <si>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</si>
  <si>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</si>
  <si>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</si>
  <si>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</si>
  <si>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</si>
  <si>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</si>
  <si>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</si>
  <si>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</si>
  <si>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</si>
  <si>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</si>
  <si>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</si>
  <si>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</si>
  <si>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</si>
  <si>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</si>
  <si>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</si>
  <si>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</si>
  <si>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</si>
  <si>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</si>
  <si>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</si>
  <si>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</si>
  <si>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</si>
  <si>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</si>
  <si>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</si>
  <si>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</si>
  <si>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</si>
  <si>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</si>
  <si>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</si>
  <si>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</si>
  <si>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</si>
  <si>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</si>
  <si>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</si>
  <si>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</si>
  <si>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</si>
  <si>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</si>
  <si>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</si>
  <si>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</si>
  <si>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</si>
  <si>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</si>
  <si>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</si>
  <si>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</si>
  <si>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</si>
  <si>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</si>
  <si>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</si>
  <si>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</si>
  <si>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</si>
  <si>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</si>
  <si>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</si>
  <si>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</si>
  <si>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</si>
  <si>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</si>
  <si>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</si>
  <si>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</si>
  <si>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</si>
  <si>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</si>
  <si>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</si>
  <si>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</si>
  <si>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</si>
  <si>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</si>
  <si>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</si>
  <si>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</si>
  <si>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</si>
  <si>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</si>
  <si>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</si>
  <si>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</si>
  <si>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</si>
  <si>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</si>
  <si>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</si>
  <si>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</si>
  <si>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</si>
  <si>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</si>
  <si>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</si>
  <si>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</si>
  <si>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</si>
  <si>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</si>
  <si>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</si>
  <si>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</si>
  <si>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</si>
  <si>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</si>
  <si>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</si>
  <si>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</si>
  <si>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</si>
  <si>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</si>
  <si>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</si>
  <si>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</si>
  <si>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</si>
  <si>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</si>
  <si>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</si>
  <si>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</si>
  <si>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</si>
  <si>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</si>
  <si>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</si>
  <si>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</si>
  <si>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</si>
  <si>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</si>
  <si>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</si>
  <si>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</si>
  <si>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</si>
  <si>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</si>
  <si>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</si>
  <si>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</si>
  <si>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</si>
  <si>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</si>
  <si>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</si>
  <si>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</si>
  <si>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</si>
  <si>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</si>
  <si>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</si>
  <si>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</si>
  <si>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</si>
  <si>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</si>
  <si>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</si>
  <si>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</si>
  <si>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</si>
  <si>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</si>
  <si>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</si>
  <si>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</si>
  <si>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</si>
  <si>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</si>
  <si>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</si>
  <si>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</si>
  <si>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</si>
  <si>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</si>
  <si>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</si>
  <si>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</si>
  <si>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</si>
  <si>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</si>
  <si>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</si>
  <si>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</si>
  <si>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</si>
  <si>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</si>
  <si>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</si>
  <si>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</si>
  <si>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</si>
  <si>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</si>
  <si>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</si>
  <si>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</si>
  <si>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</si>
  <si>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</si>
  <si>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</si>
  <si>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</si>
  <si>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</si>
  <si>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</si>
  <si>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</si>
  <si>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</si>
  <si>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</si>
  <si>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</si>
  <si>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</si>
  <si>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</si>
  <si>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</si>
  <si>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</si>
  <si>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</si>
  <si>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</si>
  <si>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</si>
  <si>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</si>
  <si>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</si>
  <si>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</si>
  <si>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</si>
  <si>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</si>
  <si>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</si>
  <si>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</si>
  <si>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</si>
  <si>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</si>
  <si>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</si>
  <si>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</si>
  <si>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</si>
  <si>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</si>
  <si>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</si>
  <si>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</si>
  <si>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</si>
  <si>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</si>
  <si>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</si>
  <si>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</si>
  <si>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</si>
  <si>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</si>
  <si>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</si>
  <si>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</si>
  <si>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</si>
  <si>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</si>
  <si>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</si>
  <si>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</si>
  <si>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</si>
  <si>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</si>
  <si>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</si>
  <si>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</si>
  <si>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</si>
  <si>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</si>
  <si>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</si>
  <si>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</si>
  <si>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</si>
  <si>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</si>
  <si>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</si>
  <si>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</si>
  <si>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</si>
  <si>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</si>
  <si>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</si>
  <si>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</si>
  <si>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</si>
  <si>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</si>
  <si>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</si>
  <si>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</si>
  <si>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</si>
  <si>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</si>
  <si>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</si>
  <si>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</si>
  <si>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</si>
  <si>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</si>
  <si>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</si>
  <si>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</si>
  <si>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</si>
  <si>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</si>
  <si>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</si>
  <si>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</si>
  <si>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</si>
  <si>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</si>
  <si>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</si>
  <si>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</si>
  <si>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</si>
  <si>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</si>
  <si>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</si>
  <si>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</si>
  <si>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</si>
  <si>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</si>
  <si>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</si>
  <si>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</si>
  <si>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</si>
  <si>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</si>
  <si>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</si>
  <si>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</si>
  <si>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</si>
  <si>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</si>
  <si>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</si>
  <si>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</si>
  <si>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</si>
  <si>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</si>
  <si>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</si>
  <si>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</si>
  <si>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</si>
  <si>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</si>
  <si>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</si>
  <si>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</si>
  <si>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</si>
  <si>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</si>
  <si>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</si>
  <si>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</si>
  <si>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</si>
  <si>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</si>
  <si>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</si>
  <si>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</si>
  <si>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</si>
  <si>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</si>
  <si>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</si>
  <si>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</si>
  <si>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</si>
  <si>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</si>
  <si>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</si>
  <si>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</si>
  <si>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</si>
  <si>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</si>
  <si>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</si>
  <si>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</si>
  <si>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</si>
  <si>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</si>
  <si>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</si>
  <si>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</si>
  <si>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</si>
  <si>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</si>
  <si>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</si>
  <si>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</si>
  <si>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</si>
  <si>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</si>
  <si>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</si>
  <si>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</si>
  <si>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</si>
  <si>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</si>
  <si>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</si>
  <si>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</si>
  <si>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</si>
  <si>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</si>
  <si>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</si>
  <si>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</si>
  <si>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</si>
  <si>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</si>
  <si>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</si>
  <si>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</si>
  <si>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</si>
  <si>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</si>
  <si>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</si>
  <si>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</si>
  <si>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</si>
  <si>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</si>
  <si>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</si>
  <si>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</si>
  <si>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</si>
  <si>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</si>
  <si>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</si>
  <si>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</si>
  <si>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</si>
  <si>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</si>
  <si>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</si>
  <si>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</si>
  <si>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</si>
  <si>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</si>
  <si>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</si>
  <si>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</si>
  <si>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</si>
  <si>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</si>
  <si>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</si>
  <si>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</si>
  <si>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</si>
  <si>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</si>
  <si>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</si>
  <si>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</si>
  <si>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</si>
  <si>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</si>
  <si>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</si>
  <si>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</si>
  <si>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</si>
  <si>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</si>
  <si>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</si>
  <si>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</si>
  <si>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</si>
  <si>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</si>
  <si>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</si>
  <si>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</si>
  <si>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</si>
  <si>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</si>
  <si>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</si>
  <si>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</si>
  <si>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</si>
  <si>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</si>
  <si>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</si>
  <si>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</si>
  <si>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</si>
  <si>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</si>
  <si>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</si>
  <si>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</si>
  <si>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</si>
  <si>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</si>
  <si>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</si>
  <si>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</si>
  <si>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</si>
  <si>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</si>
  <si>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</si>
  <si>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</si>
  <si>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</si>
  <si>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</si>
  <si>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</si>
  <si>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</si>
  <si>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</si>
  <si>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</si>
  <si>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</si>
  <si>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</si>
  <si>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</si>
  <si>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</si>
  <si>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</si>
  <si>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</si>
  <si>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</si>
  <si>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</si>
  <si>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</si>
  <si>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</si>
  <si>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</si>
  <si>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</si>
  <si>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</si>
  <si>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</si>
  <si>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</si>
  <si>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</si>
  <si>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</si>
  <si>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</si>
  <si>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</si>
  <si>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</si>
  <si>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</si>
  <si>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</si>
  <si>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</si>
  <si>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</si>
  <si>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</si>
  <si>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</si>
  <si>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</si>
  <si>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</si>
  <si>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</si>
  <si>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</si>
  <si>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</si>
  <si>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</si>
  <si>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</si>
  <si>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</si>
  <si>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</si>
  <si>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</si>
  <si>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</si>
  <si>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</si>
  <si>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</si>
  <si>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</si>
  <si>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</si>
  <si>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</si>
  <si>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</si>
  <si>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</si>
  <si>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</si>
  <si>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</si>
  <si>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</si>
  <si>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</si>
  <si>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</si>
  <si>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</si>
  <si>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</si>
  <si>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</si>
  <si>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</si>
  <si>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</si>
  <si>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</si>
  <si>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</si>
  <si>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</si>
  <si>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</si>
  <si>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</si>
  <si>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</si>
  <si>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</si>
  <si>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</si>
  <si>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</si>
  <si>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</si>
  <si>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</si>
  <si>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</si>
  <si>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</si>
  <si>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</si>
  <si>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</si>
  <si>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</si>
  <si>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</si>
  <si>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</si>
  <si>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</si>
  <si>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</si>
  <si>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</si>
  <si>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</si>
  <si>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</si>
  <si>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</si>
  <si>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</si>
  <si>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</si>
  <si>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</si>
  <si>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</si>
  <si>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</si>
  <si>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</si>
  <si>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</si>
  <si>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</si>
  <si>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</si>
  <si>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</si>
  <si>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</si>
  <si>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</si>
  <si>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</si>
  <si>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</si>
  <si>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</si>
  <si>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</si>
  <si>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</si>
  <si>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</si>
  <si>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</si>
  <si>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</si>
  <si>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</si>
  <si>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</si>
  <si>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</si>
  <si>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</si>
  <si>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</si>
  <si>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</si>
  <si>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</si>
  <si>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</si>
  <si>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</si>
  <si>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</si>
  <si>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</si>
  <si>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</si>
  <si>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</si>
  <si>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</si>
  <si>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</si>
  <si>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</si>
  <si>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</si>
  <si>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</si>
  <si>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</si>
  <si>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</si>
  <si>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</si>
  <si>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</si>
  <si>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</si>
  <si>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</si>
  <si>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</si>
  <si>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</si>
  <si>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</si>
  <si>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</si>
  <si>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</si>
  <si>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</si>
  <si>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</si>
  <si>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</si>
  <si>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</si>
  <si>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</si>
  <si>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</si>
  <si>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</si>
  <si>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</si>
  <si>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</si>
  <si>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</si>
  <si>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</si>
  <si>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</si>
  <si>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</si>
  <si>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</si>
  <si>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</si>
  <si>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</si>
  <si>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</si>
  <si>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</si>
  <si>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</si>
  <si>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</si>
  <si>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</si>
  <si>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</si>
  <si>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</si>
  <si>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</si>
  <si>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</si>
  <si>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</si>
  <si>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</si>
  <si>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</si>
  <si>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</si>
  <si>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</si>
  <si>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</si>
  <si>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</si>
  <si>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</si>
  <si>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</si>
  <si>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</si>
  <si>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</si>
  <si>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</si>
  <si>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</si>
  <si>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</si>
  <si>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</si>
  <si>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</si>
  <si>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</si>
  <si>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</si>
  <si>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</si>
  <si>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</si>
  <si>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</si>
  <si>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</si>
  <si>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</si>
  <si>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</si>
  <si>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</si>
  <si>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</si>
  <si>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</si>
  <si>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</si>
  <si>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</si>
  <si>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</si>
  <si>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</si>
  <si>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</si>
  <si>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</si>
  <si>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</si>
  <si>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</si>
  <si>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</si>
  <si>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</si>
  <si>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</si>
  <si>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</si>
  <si>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</si>
  <si>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</si>
  <si>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</si>
  <si>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</si>
  <si>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</si>
  <si>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</si>
  <si>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</si>
  <si>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</si>
  <si>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</si>
  <si>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</si>
  <si>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</si>
  <si>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</si>
  <si>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</si>
  <si>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</si>
  <si>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</si>
  <si>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</si>
  <si>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</si>
  <si>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</si>
  <si>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</si>
  <si>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</si>
  <si>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</si>
  <si>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</si>
  <si>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</si>
  <si>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</si>
  <si>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</si>
  <si>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</si>
  <si>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</si>
  <si>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</si>
  <si>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</si>
  <si>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</si>
  <si>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</si>
  <si>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</si>
  <si>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</si>
  <si>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</si>
  <si>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</si>
  <si>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</si>
  <si>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</si>
  <si>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</si>
  <si>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</si>
  <si>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</si>
  <si>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</si>
  <si>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</si>
  <si>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</si>
  <si>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</si>
  <si>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</si>
  <si>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</si>
  <si>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</si>
  <si>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</si>
  <si>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</si>
  <si>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</si>
  <si>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</si>
  <si>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</si>
  <si>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</si>
  <si>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</si>
  <si>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</si>
  <si>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</si>
  <si>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</si>
  <si>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</si>
  <si>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</si>
  <si>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</si>
  <si>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</si>
  <si>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</si>
  <si>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</si>
  <si>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</si>
  <si>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</si>
  <si>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</si>
  <si>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</si>
  <si>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</si>
  <si>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</si>
  <si>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</si>
  <si>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</si>
  <si>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</si>
  <si>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</si>
  <si>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</si>
  <si>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</si>
  <si>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</si>
  <si>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</si>
  <si>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</si>
  <si>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</si>
  <si>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</si>
  <si>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</si>
  <si>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</si>
  <si>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</si>
  <si>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</si>
  <si>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</si>
  <si>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</si>
  <si>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</si>
  <si>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</si>
  <si>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</si>
  <si>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</si>
  <si>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</si>
  <si>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</si>
  <si>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</si>
  <si>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</si>
  <si>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</si>
  <si>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</si>
  <si>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</si>
  <si>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</si>
  <si>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</si>
  <si>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</si>
  <si>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</si>
  <si>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</si>
  <si>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</si>
  <si>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</si>
  <si>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</si>
  <si>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</si>
  <si>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</si>
  <si>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</si>
  <si>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</si>
  <si>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</si>
  <si>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</si>
  <si>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</si>
  <si>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</si>
  <si>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</si>
  <si>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</si>
  <si>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</si>
  <si>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</si>
  <si>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</si>
  <si>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</si>
  <si>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</si>
  <si>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</si>
  <si>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</si>
  <si>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</si>
  <si>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</si>
  <si>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</si>
  <si>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</si>
  <si>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</si>
  <si>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</si>
  <si>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</si>
  <si>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</si>
  <si>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</si>
  <si>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</si>
  <si>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</si>
  <si>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</si>
  <si>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</si>
  <si>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</si>
  <si>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</si>
  <si>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</si>
  <si>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</si>
  <si>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</si>
  <si>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</si>
  <si>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</si>
  <si>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</si>
  <si>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</si>
  <si>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</si>
  <si>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</si>
  <si>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</si>
  <si>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</si>
  <si>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</si>
  <si>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</si>
  <si>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</si>
  <si>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</si>
  <si>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</si>
  <si>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</si>
  <si>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</si>
  <si>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</si>
  <si>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</si>
  <si>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</si>
  <si>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</si>
  <si>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</si>
  <si>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</si>
  <si>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</si>
  <si>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</si>
  <si>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</si>
  <si>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</si>
  <si>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</si>
  <si>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</si>
  <si>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</si>
  <si>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</si>
  <si>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</si>
  <si>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</si>
  <si>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</si>
  <si>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</si>
  <si>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</si>
  <si>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</si>
  <si>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</si>
  <si>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</si>
  <si>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</si>
  <si>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</si>
  <si>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</si>
  <si>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</si>
  <si>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</si>
  <si>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</si>
  <si>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</si>
  <si>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</si>
  <si>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</si>
  <si>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</si>
  <si>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</si>
  <si>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</si>
  <si>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</si>
  <si>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</si>
  <si>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</si>
  <si>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</si>
  <si>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</si>
  <si>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</si>
  <si>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</si>
  <si>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</si>
  <si>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</si>
  <si>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</si>
  <si>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</si>
  <si>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</si>
  <si>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</si>
  <si>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</si>
  <si>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</si>
  <si>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</si>
  <si>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</si>
  <si>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</si>
  <si>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</si>
  <si>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</si>
  <si>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</si>
  <si>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</si>
  <si>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</si>
  <si>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</si>
  <si>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</si>
  <si>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</si>
  <si>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</si>
  <si>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</si>
  <si>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</si>
  <si>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</si>
  <si>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</si>
  <si>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</si>
  <si>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</si>
  <si>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</si>
  <si>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</si>
  <si>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</si>
  <si>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</si>
  <si>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</si>
  <si>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</si>
  <si>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</si>
  <si>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</si>
  <si>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</si>
  <si>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</si>
  <si>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</si>
  <si>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</si>
  <si>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</si>
  <si>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</si>
  <si>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</si>
  <si>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</si>
  <si>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</si>
  <si>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</si>
  <si>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</si>
  <si>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</si>
  <si>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</si>
  <si>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</si>
  <si>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</si>
  <si>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</si>
  <si>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</si>
  <si>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</si>
  <si>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</si>
  <si>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</si>
  <si>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</si>
  <si>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</si>
  <si>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</si>
  <si>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</si>
  <si>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</si>
  <si>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</si>
  <si>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</si>
  <si>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</si>
  <si>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</si>
  <si>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</si>
  <si>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</si>
  <si>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</si>
  <si>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</si>
  <si>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</si>
  <si>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</si>
  <si>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</si>
  <si>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</si>
  <si>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</si>
  <si>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</si>
  <si>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</si>
  <si>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</si>
  <si>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</si>
  <si>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</si>
  <si>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</si>
  <si>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</si>
  <si>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</si>
  <si>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</si>
  <si>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</si>
  <si>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</si>
  <si>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</si>
  <si>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</si>
  <si>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</si>
  <si>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</si>
  <si>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</si>
  <si>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</si>
  <si>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</si>
  <si>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</si>
  <si>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</si>
  <si>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</si>
  <si>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</si>
  <si>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</si>
  <si>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</si>
  <si>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</si>
  <si>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</si>
  <si>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</si>
  <si>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</si>
  <si>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</si>
  <si>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</si>
  <si>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</si>
  <si>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</si>
  <si>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</si>
  <si>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</si>
  <si>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</si>
  <si>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</si>
  <si>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</si>
  <si>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</si>
  <si>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</si>
  <si>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</si>
  <si>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</si>
  <si>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</si>
  <si>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</si>
  <si>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</si>
  <si>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</si>
  <si>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</si>
  <si>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</si>
  <si>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</si>
  <si>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</si>
  <si>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</si>
  <si>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</si>
  <si>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</si>
  <si>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</si>
  <si>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</si>
  <si>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</si>
  <si>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</si>
  <si>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</si>
  <si>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</si>
  <si>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</si>
  <si>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</si>
  <si>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</si>
  <si>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</si>
  <si>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</si>
  <si>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</si>
  <si>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</si>
  <si>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</si>
  <si>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</si>
  <si>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</si>
  <si>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</si>
  <si>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</si>
  <si>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</si>
  <si>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</si>
  <si>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</si>
  <si>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</si>
  <si>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</si>
  <si>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</si>
  <si>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</si>
  <si>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</si>
  <si>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</si>
  <si>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</si>
  <si>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</si>
  <si>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</si>
  <si>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</si>
  <si>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</si>
  <si>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</si>
  <si>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</si>
  <si>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</si>
  <si>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</si>
  <si>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</si>
  <si>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</si>
  <si>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</si>
  <si>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</si>
  <si>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</si>
  <si>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</si>
  <si>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</si>
  <si>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</si>
  <si>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</si>
  <si>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</si>
  <si>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</si>
  <si>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</si>
  <si>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</si>
  <si>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</si>
  <si>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</si>
  <si>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</si>
  <si>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</si>
  <si>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</si>
  <si>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</si>
  <si>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</si>
  <si>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</si>
  <si>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</si>
  <si>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</si>
  <si>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</si>
  <si>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</si>
  <si>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</si>
  <si>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</si>
  <si>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</si>
  <si>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</si>
  <si>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</si>
  <si>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</si>
  <si>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</si>
  <si>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</si>
  <si>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</si>
  <si>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</si>
  <si>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</si>
  <si>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</si>
  <si>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</si>
  <si>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</si>
  <si>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</si>
  <si>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</si>
  <si>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</si>
  <si>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</si>
  <si>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</si>
  <si>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</si>
  <si>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</si>
  <si>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</si>
  <si>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</si>
  <si>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</si>
  <si>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</si>
  <si>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</si>
  <si>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</si>
  <si>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</si>
  <si>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</si>
  <si>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</si>
  <si>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</si>
  <si>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</si>
  <si>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</si>
  <si>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</si>
  <si>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</si>
  <si>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</si>
  <si>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</si>
  <si>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</si>
  <si>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</si>
  <si>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</si>
  <si>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</si>
  <si>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</si>
  <si>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</si>
  <si>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</si>
  <si>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</si>
  <si>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</si>
  <si>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</si>
  <si>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</si>
  <si>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</si>
  <si>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</si>
  <si>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</si>
  <si>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</si>
  <si>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</si>
  <si>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</si>
  <si>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</si>
  <si>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</si>
  <si>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</si>
  <si>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</si>
  <si>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</si>
  <si>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</si>
  <si>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</si>
  <si>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</si>
  <si>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</si>
  <si>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</si>
  <si>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</si>
  <si>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</si>
  <si>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</si>
  <si>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</si>
  <si>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</si>
  <si>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</si>
  <si>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</si>
  <si>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</si>
  <si>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</si>
  <si>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</si>
  <si>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</si>
  <si>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</si>
  <si>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</si>
  <si>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</si>
  <si>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</si>
  <si>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</si>
  <si>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</si>
  <si>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</si>
  <si>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</si>
  <si>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</si>
  <si>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</si>
  <si>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</si>
  <si>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</si>
  <si>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</si>
  <si>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</si>
  <si>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</si>
  <si>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</si>
  <si>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</si>
  <si>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</si>
  <si>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</si>
  <si>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</si>
  <si>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</si>
  <si>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</si>
  <si>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</si>
  <si>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</si>
  <si>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</si>
  <si>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</si>
  <si>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</si>
  <si>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</si>
  <si>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</si>
  <si>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</si>
  <si>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</si>
  <si>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</si>
  <si>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</si>
  <si>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</si>
  <si>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</si>
  <si>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</si>
  <si>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</si>
  <si>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</si>
  <si>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</si>
  <si>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</si>
  <si>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</si>
  <si>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</si>
  <si>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</si>
  <si>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</si>
  <si>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</si>
  <si>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</si>
  <si>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</si>
  <si>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</si>
  <si>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</si>
  <si>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</si>
  <si>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</si>
  <si>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</si>
  <si>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</si>
  <si>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</si>
  <si>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</si>
  <si>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</si>
  <si>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</si>
  <si>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</si>
  <si>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</si>
  <si>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</si>
  <si>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</si>
  <si>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</si>
  <si>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</si>
  <si>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</si>
  <si>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</si>
  <si>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</si>
  <si>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</si>
  <si>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</si>
  <si>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</si>
  <si>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</si>
  <si>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</si>
  <si>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</si>
  <si>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</si>
  <si>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</si>
  <si>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</si>
  <si>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</si>
  <si>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</si>
  <si>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</si>
  <si>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</si>
  <si>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</si>
  <si>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</si>
  <si>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</si>
  <si>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</si>
  <si>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</si>
  <si>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</si>
  <si>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</si>
  <si>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</si>
  <si>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</si>
  <si>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</si>
  <si>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</si>
  <si>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</si>
  <si>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</si>
  <si>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</si>
  <si>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</si>
  <si>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</si>
  <si>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</si>
  <si>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</si>
  <si>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</si>
  <si>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</si>
  <si>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</si>
  <si>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</si>
  <si>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</si>
  <si>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</si>
  <si>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</si>
  <si>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</si>
  <si>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</si>
  <si>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</si>
  <si>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</si>
  <si>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</si>
  <si>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</si>
  <si>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</si>
  <si>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</si>
  <si>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</si>
  <si>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</si>
  <si>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</si>
  <si>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</si>
  <si>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</si>
  <si>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</si>
  <si>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</si>
  <si>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</si>
  <si>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</si>
  <si>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</si>
  <si>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</si>
  <si>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</si>
  <si>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</si>
  <si>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</si>
  <si>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</si>
  <si>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</si>
  <si>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</si>
  <si>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</si>
  <si>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</si>
  <si>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</si>
  <si>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</si>
  <si>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</si>
  <si>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</si>
  <si>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</si>
  <si>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</si>
  <si>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</si>
  <si>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</si>
  <si>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</si>
  <si>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</si>
  <si>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</si>
  <si>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</si>
  <si>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</si>
  <si>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</si>
  <si>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</si>
  <si>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</si>
  <si>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</si>
  <si>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</si>
  <si>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</si>
  <si>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</si>
  <si>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</si>
  <si>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</si>
  <si>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</si>
  <si>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</si>
  <si>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</si>
  <si>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</si>
  <si>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</si>
  <si>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</si>
  <si>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</si>
  <si>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</si>
  <si>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</si>
  <si>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</si>
  <si>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</si>
  <si>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</si>
  <si>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</si>
  <si>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</si>
  <si>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</si>
  <si>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</si>
  <si>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</si>
  <si>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</si>
  <si>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</si>
  <si>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</si>
  <si>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</si>
  <si>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</si>
  <si>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</si>
  <si>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</si>
  <si>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</si>
  <si>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</si>
  <si>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</si>
  <si>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</si>
  <si>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</si>
  <si>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</si>
  <si>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</si>
  <si>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</si>
  <si>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</si>
  <si>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</si>
  <si>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</si>
  <si>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</si>
  <si>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</si>
  <si>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</si>
  <si>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</si>
  <si>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</si>
  <si>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</si>
  <si>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</si>
  <si>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</si>
  <si>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</si>
  <si>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</si>
  <si>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</si>
  <si>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</si>
  <si>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</si>
  <si>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</si>
  <si>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</si>
  <si>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</si>
  <si>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</si>
  <si>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</si>
  <si>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</si>
  <si>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</si>
  <si>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</si>
  <si>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</si>
  <si>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</si>
  <si>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</si>
  <si>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</si>
  <si>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</si>
  <si>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</si>
  <si>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</si>
  <si>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</si>
  <si>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</si>
  <si>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</si>
  <si>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</si>
  <si>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</si>
  <si>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</si>
  <si>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</si>
  <si>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</si>
  <si>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</si>
  <si>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</si>
  <si>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</si>
  <si>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</si>
  <si>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</si>
  <si>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</si>
  <si>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</si>
  <si>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</si>
  <si>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</si>
  <si>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</si>
  <si>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</si>
  <si>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</si>
  <si>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</si>
  <si>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</si>
  <si>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</si>
  <si>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</si>
  <si>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</si>
  <si>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</si>
  <si>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</si>
  <si>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</si>
  <si>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</si>
  <si>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</si>
  <si>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</si>
  <si>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</si>
  <si>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</si>
  <si>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</si>
  <si>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</si>
  <si>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</si>
  <si>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</si>
  <si>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</si>
  <si>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</si>
  <si>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</si>
  <si>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</si>
  <si>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</si>
  <si>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</si>
  <si>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</si>
  <si>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</si>
  <si>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</si>
  <si>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</si>
  <si>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</si>
  <si>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</si>
  <si>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</si>
  <si>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</si>
  <si>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</si>
  <si>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</si>
  <si>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</si>
  <si>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</si>
  <si>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</si>
  <si>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</si>
  <si>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</si>
  <si>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</si>
  <si>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</si>
  <si>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</si>
  <si>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</si>
  <si>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</si>
  <si>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</si>
  <si>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</si>
  <si>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</si>
  <si>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</si>
  <si>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</si>
  <si>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</si>
  <si>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</si>
  <si>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</si>
  <si>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</si>
  <si>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</si>
  <si>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</si>
  <si>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</si>
  <si>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</si>
  <si>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</si>
  <si>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</si>
  <si>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</si>
  <si>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</si>
  <si>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</si>
  <si>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</si>
  <si>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</si>
  <si>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</si>
  <si>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</si>
  <si>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</si>
  <si>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</si>
  <si>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</si>
  <si>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</si>
  <si>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</si>
  <si>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</si>
  <si>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</si>
  <si>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</si>
  <si>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</si>
  <si>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</si>
  <si>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</si>
  <si>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</si>
  <si>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</si>
  <si>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</si>
  <si>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</si>
  <si>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</si>
  <si>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</si>
  <si>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</si>
  <si>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</si>
  <si>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</si>
  <si>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</si>
  <si>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</si>
  <si>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</si>
  <si>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</si>
  <si>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</si>
  <si>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</si>
  <si>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</si>
  <si>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</si>
  <si>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</si>
  <si>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</si>
  <si>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</si>
  <si>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</si>
  <si>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</si>
  <si>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</si>
  <si>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</si>
  <si>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</si>
  <si>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</si>
  <si>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</si>
  <si>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</si>
  <si>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</si>
  <si>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</si>
  <si>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</si>
  <si>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</si>
  <si>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</si>
  <si>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</si>
  <si>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</si>
  <si>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</si>
  <si>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</si>
  <si>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</si>
  <si>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</si>
  <si>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</si>
  <si>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</si>
  <si>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</si>
  <si>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</si>
  <si>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</si>
  <si>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</si>
  <si>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</si>
  <si>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</si>
  <si>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</si>
  <si>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</si>
  <si>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</si>
  <si>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</si>
  <si>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</si>
  <si>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</si>
  <si>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</si>
  <si>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</si>
  <si>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</si>
  <si>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</si>
  <si>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</si>
  <si>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</si>
  <si>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</si>
  <si>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</si>
  <si>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</si>
  <si>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</si>
  <si>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</si>
  <si>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</si>
  <si>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</si>
  <si>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</si>
  <si>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</si>
  <si>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</si>
  <si>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</si>
  <si>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</si>
  <si>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</si>
  <si>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</si>
  <si>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</si>
  <si>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</si>
  <si>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</si>
  <si>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</si>
  <si>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</si>
  <si>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</si>
  <si>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</si>
  <si>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</si>
  <si>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</si>
  <si>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</si>
  <si>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</si>
  <si>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</si>
  <si>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</si>
  <si>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</si>
  <si>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</si>
  <si>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</si>
  <si>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</si>
  <si>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</si>
  <si>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</si>
  <si>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</si>
  <si>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</si>
  <si>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</si>
  <si>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</si>
  <si>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</si>
  <si>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</si>
  <si>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</si>
  <si>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</si>
  <si>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</si>
  <si>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</si>
  <si>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</si>
  <si>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</si>
  <si>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</si>
  <si>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</si>
  <si>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</si>
  <si>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</si>
  <si>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</si>
  <si>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</si>
  <si>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</si>
  <si>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</si>
  <si>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</si>
  <si>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</si>
  <si>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</si>
  <si>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</si>
  <si>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</si>
  <si>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</si>
  <si>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</si>
  <si>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</si>
  <si>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</si>
  <si>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</si>
  <si>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</si>
  <si>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</si>
  <si>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</si>
  <si>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</si>
  <si>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</si>
  <si>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</si>
  <si>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</si>
  <si>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</si>
  <si>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</si>
  <si>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</si>
  <si>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</si>
  <si>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</si>
  <si>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</si>
  <si>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</si>
  <si>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</si>
  <si>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</si>
  <si>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</si>
  <si>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</si>
  <si>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</si>
  <si>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</si>
  <si>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</si>
  <si>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</si>
  <si>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</si>
  <si>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</si>
  <si>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</si>
  <si>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</si>
  <si>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</si>
  <si>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</si>
  <si>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</si>
  <si>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</si>
  <si>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</si>
  <si>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</si>
  <si>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</si>
  <si>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</si>
  <si>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</si>
  <si>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</si>
  <si>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</si>
  <si>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</si>
  <si>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</si>
  <si>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</si>
  <si>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</si>
  <si>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</si>
  <si>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</si>
  <si>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</si>
  <si>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</si>
  <si>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</si>
  <si>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</si>
  <si>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</si>
  <si>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</si>
  <si>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</si>
  <si>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</si>
  <si>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</si>
  <si>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</si>
  <si>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</si>
  <si>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</si>
  <si>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</si>
  <si>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</si>
  <si>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</si>
  <si>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</si>
  <si>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</si>
  <si>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</si>
  <si>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</si>
  <si>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</si>
  <si>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</si>
  <si>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</si>
  <si>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</si>
  <si>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</si>
  <si>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</si>
  <si>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</si>
  <si>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</si>
  <si>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</si>
  <si>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</si>
  <si>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</si>
  <si>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</si>
  <si>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</si>
  <si>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</si>
  <si>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</si>
  <si>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</si>
  <si>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</si>
  <si>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</si>
  <si>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</si>
  <si>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</si>
  <si>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</si>
  <si>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</si>
  <si>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</si>
  <si>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</si>
  <si>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</si>
  <si>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</si>
  <si>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</si>
  <si>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</si>
  <si>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</si>
  <si>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</si>
  <si>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</si>
  <si>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</si>
  <si>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</si>
  <si>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</si>
  <si>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</si>
  <si>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</si>
  <si>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</si>
  <si>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</si>
  <si>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</si>
  <si>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</si>
  <si>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</si>
  <si>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</si>
  <si>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</si>
  <si>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</si>
  <si>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</si>
  <si>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</si>
  <si>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</si>
  <si>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</si>
  <si>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</si>
  <si>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</si>
  <si>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</si>
  <si>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</si>
  <si>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</si>
  <si>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</si>
  <si>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</si>
  <si>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</si>
  <si>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</si>
  <si>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</si>
  <si>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</si>
  <si>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</si>
  <si>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</si>
  <si>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</si>
  <si>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</si>
  <si>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</si>
  <si>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</si>
  <si>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</si>
  <si>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</si>
  <si>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</si>
  <si>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</si>
  <si>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</si>
  <si>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</si>
  <si>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</si>
  <si>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</si>
  <si>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</si>
  <si>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</si>
  <si>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</si>
  <si>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</si>
  <si>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</si>
  <si>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</si>
  <si>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</si>
  <si>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</si>
  <si>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</si>
  <si>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</si>
  <si>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</si>
  <si>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</si>
  <si>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</si>
  <si>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</si>
  <si>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</si>
  <si>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</si>
  <si>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</si>
  <si>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</si>
  <si>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</si>
  <si>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</si>
  <si>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</si>
  <si>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</si>
  <si>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</si>
  <si>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</si>
  <si>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</si>
  <si>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</si>
  <si>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</si>
  <si>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</si>
  <si>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</si>
  <si>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</si>
  <si>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</si>
  <si>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</si>
  <si>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</si>
  <si>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</si>
  <si>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</si>
  <si>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</si>
  <si>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</si>
  <si>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</si>
  <si>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</si>
  <si>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</si>
  <si>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</si>
  <si>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</si>
  <si>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</si>
  <si>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</si>
  <si>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</si>
  <si>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</si>
  <si>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</si>
  <si>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</si>
  <si>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</si>
  <si>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</si>
  <si>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</si>
  <si>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</si>
  <si>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</si>
  <si>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</si>
  <si>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</si>
  <si>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</si>
  <si>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</si>
  <si>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</si>
  <si>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</si>
  <si>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</si>
  <si>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</si>
  <si>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</si>
  <si>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</si>
  <si>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</si>
  <si>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</si>
  <si>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</si>
  <si>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</si>
  <si>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</si>
  <si>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</si>
  <si>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</si>
  <si>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</si>
  <si>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</si>
  <si>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</si>
  <si>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</si>
  <si>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</si>
  <si>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</si>
  <si>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</si>
  <si>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</si>
  <si>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</si>
  <si>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</si>
  <si>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</si>
  <si>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</si>
  <si>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</si>
  <si>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</si>
  <si>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</si>
  <si>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</si>
  <si>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</si>
  <si>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</si>
  <si>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</si>
  <si>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</si>
  <si>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</si>
  <si>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</si>
  <si>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</si>
  <si>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</si>
  <si>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</si>
  <si>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</si>
  <si>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</si>
  <si>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</si>
  <si>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</si>
  <si>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</si>
  <si>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</si>
  <si>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</si>
  <si>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</si>
  <si>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</si>
  <si>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</si>
  <si>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</si>
  <si>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</si>
  <si>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</si>
  <si>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</si>
  <si>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</si>
  <si>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</si>
  <si>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</si>
  <si>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</si>
  <si>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</si>
  <si>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</si>
  <si>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</si>
  <si>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</si>
  <si>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</si>
  <si>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</si>
  <si>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</si>
  <si>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</si>
  <si>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</si>
  <si>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</si>
  <si>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</si>
  <si>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</si>
  <si>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</si>
  <si>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</si>
  <si>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</si>
  <si>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</si>
  <si>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</si>
  <si>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</si>
  <si>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</si>
  <si>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</si>
  <si>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</si>
  <si>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</si>
  <si>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</si>
  <si>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</si>
  <si>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</si>
  <si>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</si>
  <si>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</si>
  <si>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</si>
  <si>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</si>
  <si>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</si>
  <si>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</si>
  <si>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</si>
  <si>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</si>
  <si>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</si>
  <si>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</si>
  <si>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</si>
  <si>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</si>
  <si>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</si>
  <si>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</si>
  <si>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</si>
  <si>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</si>
  <si>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</si>
  <si>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</si>
  <si>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</si>
  <si>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</si>
  <si>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</si>
  <si>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</si>
  <si>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</si>
  <si>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</si>
  <si>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</si>
  <si>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</si>
  <si>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</si>
  <si>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</si>
  <si>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</si>
  <si>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</si>
  <si>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</si>
  <si>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</si>
  <si>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</si>
  <si>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</si>
  <si>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</si>
  <si>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</si>
  <si>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</si>
  <si>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</si>
  <si>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</si>
  <si>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</si>
  <si>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</si>
  <si>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</si>
  <si>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</si>
  <si>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</si>
  <si>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</si>
  <si>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</si>
  <si>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</si>
  <si>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</si>
  <si>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</si>
  <si>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</si>
  <si>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</si>
  <si>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</si>
  <si>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</si>
  <si>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</si>
  <si>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</si>
  <si>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</si>
  <si>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</si>
  <si>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</si>
  <si>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</si>
  <si>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</si>
  <si>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</si>
  <si>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</si>
  <si>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</si>
  <si>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</si>
  <si>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</si>
  <si>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</si>
  <si>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</si>
  <si>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</si>
  <si>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</si>
  <si>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</si>
  <si>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</si>
  <si>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</si>
  <si>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</si>
  <si>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</si>
  <si>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</si>
  <si>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</si>
  <si>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</si>
  <si>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</si>
  <si>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</si>
  <si>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</si>
  <si>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</si>
  <si>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</si>
  <si>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</si>
  <si>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</si>
  <si>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</si>
  <si>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</si>
  <si>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</si>
  <si>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</si>
  <si>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</si>
  <si>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</si>
  <si>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</si>
  <si>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</si>
  <si>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</si>
  <si>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</si>
  <si>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</si>
  <si>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</si>
  <si>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</si>
  <si>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</si>
  <si>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</si>
  <si>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</si>
  <si>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</si>
  <si>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</si>
  <si>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</si>
  <si>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</si>
  <si>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</si>
  <si>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</si>
  <si>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</si>
  <si>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</si>
  <si>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</si>
  <si>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</si>
  <si>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</si>
  <si>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</si>
  <si>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</si>
  <si>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</si>
  <si>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</si>
  <si>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</si>
  <si>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</si>
  <si>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</si>
  <si>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</si>
  <si>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</si>
  <si>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</si>
  <si>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</si>
  <si>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</si>
  <si>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</si>
  <si>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</si>
  <si>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</si>
  <si>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</si>
  <si>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</si>
  <si>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</si>
  <si>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</si>
  <si>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</si>
  <si>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</si>
  <si>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</si>
  <si>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</si>
  <si>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</si>
  <si>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</si>
  <si>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</si>
  <si>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</si>
  <si>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</si>
  <si>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</si>
  <si>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</si>
  <si>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</si>
  <si>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</si>
  <si>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</si>
  <si>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</si>
  <si>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</si>
  <si>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</si>
  <si>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</si>
  <si>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</si>
  <si>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</si>
  <si>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</si>
  <si>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</si>
  <si>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</si>
  <si>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</si>
  <si>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</si>
  <si>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</si>
  <si>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</si>
  <si>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</si>
  <si>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</si>
  <si>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</si>
  <si>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</si>
  <si>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</si>
  <si>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</si>
  <si>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</si>
  <si>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</si>
  <si>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</si>
  <si>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</si>
  <si>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</si>
  <si>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</si>
  <si>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</si>
  <si>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</si>
  <si>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</si>
  <si>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</si>
  <si>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</si>
  <si>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</si>
  <si>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</si>
  <si>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</si>
  <si>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</si>
  <si>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</si>
  <si>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</si>
  <si>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</si>
  <si>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</si>
  <si>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</si>
  <si>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</si>
  <si>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</si>
  <si>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</si>
  <si>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</si>
  <si>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</si>
  <si>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</si>
  <si>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</si>
  <si>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</si>
  <si>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</si>
  <si>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</si>
  <si>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</si>
  <si>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</si>
  <si>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</si>
  <si>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</si>
  <si>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</si>
  <si>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</si>
  <si>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</si>
  <si>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</si>
  <si>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</si>
  <si>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</si>
  <si>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</si>
  <si>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</si>
  <si>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</si>
  <si>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</si>
  <si>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</si>
  <si>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</si>
  <si>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</si>
  <si>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</si>
  <si>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</si>
  <si>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</si>
  <si>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</si>
  <si>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</si>
  <si>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</si>
  <si>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</si>
  <si>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</si>
  <si>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</si>
  <si>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</si>
  <si>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</si>
  <si>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</si>
  <si>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</si>
  <si>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</si>
  <si>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</si>
  <si>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</si>
  <si>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</si>
  <si>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</si>
  <si>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</si>
  <si>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</si>
  <si>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</si>
  <si>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</si>
  <si>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</si>
  <si>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</si>
  <si>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</si>
  <si>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</si>
  <si>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</si>
  <si>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</si>
  <si>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</si>
  <si>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</si>
  <si>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</si>
  <si>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</si>
  <si>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</si>
  <si>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</si>
  <si>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</si>
  <si>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</si>
  <si>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</si>
  <si>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</si>
  <si>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</si>
  <si>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</si>
  <si>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</si>
  <si>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</si>
  <si>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</si>
  <si>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</si>
  <si>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</si>
  <si>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</si>
  <si>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</si>
  <si>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</si>
  <si>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</si>
  <si>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</si>
  <si>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</si>
  <si>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</si>
  <si>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</si>
  <si>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</si>
  <si>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</si>
  <si>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</si>
  <si>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</si>
  <si>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</si>
  <si>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</si>
  <si>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</si>
  <si>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</si>
  <si>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</si>
  <si>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</si>
  <si>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</si>
  <si>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</si>
  <si>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</si>
  <si>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</si>
  <si>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</si>
  <si>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</si>
  <si>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</si>
  <si>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</si>
  <si>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</si>
  <si>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</si>
  <si>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</si>
  <si>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</si>
  <si>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</si>
  <si>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</si>
  <si>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</si>
  <si>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</si>
  <si>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</si>
  <si>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</si>
  <si>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</si>
  <si>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</si>
  <si>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</si>
  <si>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</si>
  <si>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</si>
  <si>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</si>
  <si>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</si>
  <si>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</si>
  <si>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</si>
  <si>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</si>
  <si>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</si>
  <si>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</si>
  <si>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</si>
  <si>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</si>
  <si>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</si>
  <si>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</si>
  <si>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</si>
  <si>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</si>
  <si>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</si>
  <si>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</si>
  <si>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</si>
  <si>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</si>
  <si>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</si>
  <si>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</si>
  <si>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</si>
  <si>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</si>
  <si>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</si>
  <si>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</si>
  <si>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</si>
  <si>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</si>
  <si>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</si>
  <si>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</si>
  <si>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</si>
  <si>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</si>
  <si>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</si>
  <si>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</si>
  <si>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</si>
  <si>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</si>
  <si>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</si>
  <si>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</si>
  <si>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</si>
  <si>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</si>
  <si>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</si>
  <si>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</si>
  <si>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</si>
  <si>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</si>
  <si>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</si>
  <si>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</si>
  <si>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</si>
  <si>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</si>
  <si>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</si>
  <si>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</si>
  <si>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</si>
  <si>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</si>
  <si>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</si>
  <si>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</si>
  <si>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</si>
  <si>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</si>
  <si>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</si>
  <si>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</si>
  <si>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</si>
  <si>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</si>
  <si>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</si>
  <si>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</si>
  <si>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</si>
  <si>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</si>
  <si>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</si>
  <si>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</si>
  <si>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</si>
  <si>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</si>
  <si>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</si>
  <si>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</si>
  <si>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</si>
  <si>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</si>
  <si>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</si>
  <si>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</si>
  <si>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</si>
  <si>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</si>
  <si>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</si>
  <si>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</si>
  <si>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</si>
  <si>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</si>
  <si>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</si>
  <si>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</si>
  <si>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</si>
  <si>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</si>
  <si>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</si>
  <si>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</si>
  <si>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</si>
  <si>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</si>
  <si>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</si>
  <si>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</si>
  <si>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</si>
  <si>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</si>
  <si>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</si>
  <si>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</si>
  <si>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</si>
  <si>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</si>
  <si>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</si>
  <si>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</si>
  <si>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</si>
  <si>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</si>
  <si>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</si>
  <si>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</si>
  <si>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</si>
  <si>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</si>
  <si>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</si>
  <si>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</si>
  <si>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</si>
  <si>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</si>
  <si>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</si>
  <si>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</si>
  <si>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</si>
  <si>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</si>
  <si>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</si>
  <si>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</si>
  <si>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</si>
  <si>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</si>
  <si>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</si>
  <si>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</si>
  <si>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</si>
  <si>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</si>
  <si>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</si>
  <si>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</si>
  <si>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</si>
  <si>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</si>
  <si>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</si>
  <si>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</si>
  <si>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</si>
  <si>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</si>
  <si>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</si>
  <si>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</si>
  <si>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</si>
  <si>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</si>
  <si>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</si>
  <si>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</si>
  <si>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</si>
  <si>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</si>
  <si>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</si>
  <si>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</si>
  <si>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</si>
  <si>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</si>
  <si>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</si>
  <si>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</si>
  <si>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</si>
  <si>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</si>
  <si>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</si>
  <si>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</si>
  <si>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</si>
  <si>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</si>
  <si>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</si>
  <si>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</si>
  <si>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</si>
  <si>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</si>
  <si>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</si>
  <si>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</si>
  <si>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</si>
  <si>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</si>
  <si>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</si>
  <si>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</si>
  <si>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</si>
  <si>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</si>
  <si>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</si>
  <si>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</si>
  <si>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</si>
  <si>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</si>
  <si>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</si>
  <si>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</si>
  <si>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</si>
  <si>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</si>
  <si>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</si>
  <si>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</si>
  <si>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</si>
  <si>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</si>
  <si>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</si>
  <si>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</si>
  <si>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</si>
  <si>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</si>
  <si>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</si>
  <si>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</si>
  <si>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</si>
  <si>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</si>
  <si>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</si>
  <si>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</si>
  <si>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</si>
  <si>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</si>
  <si>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</si>
  <si>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</si>
  <si>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</si>
  <si>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</si>
  <si>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</si>
  <si>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</si>
  <si>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</si>
  <si>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</si>
  <si>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</si>
  <si>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</si>
  <si>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</si>
  <si>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</si>
  <si>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</si>
  <si>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</si>
  <si>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</si>
  <si>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</si>
  <si>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</si>
  <si>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</si>
  <si>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</si>
  <si>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</si>
  <si>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</si>
  <si>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</si>
  <si>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</si>
  <si>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</si>
  <si>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</si>
  <si>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</si>
  <si>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</si>
  <si>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</si>
  <si>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</si>
  <si>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</si>
  <si>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</si>
  <si>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</si>
  <si>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</si>
  <si>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</si>
  <si>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</si>
  <si>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</si>
  <si>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</si>
  <si>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</si>
  <si>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</si>
  <si>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</si>
  <si>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</si>
  <si>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</si>
  <si>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</si>
  <si>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</si>
  <si>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</si>
  <si>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</si>
  <si>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</si>
  <si>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</si>
  <si>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</si>
  <si>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</si>
  <si>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</si>
  <si>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</si>
  <si>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</si>
  <si>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</si>
  <si>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</si>
  <si>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</si>
  <si>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</si>
  <si>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</si>
  <si>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</si>
  <si>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</si>
  <si>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</si>
  <si>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</si>
  <si>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</si>
  <si>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</si>
  <si>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</si>
  <si>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</si>
  <si>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</si>
  <si>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</si>
  <si>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</si>
  <si>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</si>
  <si>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</si>
  <si>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</si>
  <si>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</si>
  <si>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</si>
  <si>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</si>
  <si>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</si>
  <si>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</si>
  <si>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</si>
  <si>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</si>
  <si>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</si>
  <si>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</si>
  <si>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</si>
  <si>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</si>
  <si>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</si>
  <si>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</si>
  <si>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</si>
  <si>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</si>
  <si>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</si>
  <si>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</si>
  <si>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</si>
  <si>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</si>
  <si>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</si>
  <si>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</si>
  <si>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</si>
  <si>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</si>
  <si>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</si>
  <si>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</si>
  <si>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</si>
  <si>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</si>
  <si>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</si>
  <si>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</si>
  <si>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</si>
  <si>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</si>
  <si>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</si>
  <si>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</si>
  <si>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</si>
  <si>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</si>
  <si>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</si>
  <si>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</si>
  <si>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</si>
  <si>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</si>
  <si>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</si>
  <si>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</si>
  <si>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</si>
  <si>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</si>
  <si>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</si>
  <si>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</si>
  <si>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</si>
  <si>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</si>
  <si>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</si>
  <si>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</si>
  <si>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</si>
  <si>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</si>
  <si>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</si>
  <si>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</si>
  <si>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</si>
  <si>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</si>
  <si>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</si>
  <si>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</si>
  <si>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</si>
  <si>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</si>
  <si>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</si>
  <si>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</si>
  <si>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</si>
  <si>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</si>
  <si>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</si>
  <si>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</si>
  <si>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</si>
  <si>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</si>
  <si>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</si>
  <si>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</si>
  <si>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</si>
  <si>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</si>
  <si>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</si>
  <si>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</si>
  <si>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</si>
  <si>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</si>
  <si>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</si>
  <si>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</si>
  <si>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</si>
  <si>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</si>
  <si>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</si>
  <si>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</si>
  <si>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</si>
  <si>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</si>
  <si>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</si>
  <si>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</si>
  <si>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</si>
  <si>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</si>
  <si>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</si>
  <si>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</si>
  <si>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</si>
  <si>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</si>
  <si>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</si>
  <si>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</si>
  <si>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</si>
  <si>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</si>
  <si>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</si>
  <si>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</si>
  <si>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</si>
  <si>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</si>
  <si>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</si>
  <si>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</si>
  <si>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</si>
  <si>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</si>
  <si>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</si>
  <si>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</si>
  <si>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</si>
  <si>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</si>
  <si>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</si>
  <si>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</si>
  <si>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</si>
  <si>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</si>
  <si>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</si>
  <si>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</si>
  <si>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</si>
  <si>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</si>
  <si>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</si>
  <si>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</si>
  <si>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</si>
  <si>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</si>
  <si>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</si>
  <si>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</si>
  <si>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</si>
  <si>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</si>
  <si>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</si>
  <si>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</si>
  <si>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</si>
  <si>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</si>
  <si>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</si>
  <si>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</si>
  <si>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</si>
  <si>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</si>
  <si>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</si>
  <si>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</si>
  <si>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</si>
  <si>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</si>
  <si>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</si>
  <si>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</si>
  <si>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</si>
  <si>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</si>
  <si>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</si>
  <si>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</si>
  <si>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</si>
  <si>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</si>
  <si>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</si>
  <si>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</si>
  <si>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</si>
  <si>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</si>
  <si>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</si>
  <si>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</si>
  <si>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</si>
  <si>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</si>
  <si>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</si>
  <si>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</si>
  <si>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</si>
  <si>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</si>
  <si>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</si>
  <si>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</si>
  <si>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</si>
  <si>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</si>
  <si>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</si>
  <si>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</si>
  <si>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</si>
  <si>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</si>
  <si>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</si>
  <si>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</si>
  <si>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</si>
  <si>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</si>
  <si>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</si>
  <si>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</si>
  <si>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</si>
  <si>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</si>
  <si>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</si>
  <si>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</si>
  <si>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</si>
  <si>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</si>
  <si>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</si>
  <si>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</si>
  <si>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</si>
  <si>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</si>
  <si>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</si>
  <si>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</si>
  <si>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</si>
  <si>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</si>
  <si>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</si>
  <si>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</si>
  <si>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</si>
  <si>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</si>
  <si>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</si>
  <si>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</si>
  <si>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</si>
  <si>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</si>
  <si>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</si>
  <si>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</si>
  <si>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</si>
  <si>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</si>
  <si>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</si>
  <si>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</si>
  <si>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</si>
  <si>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</si>
  <si>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</si>
  <si>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</si>
  <si>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</si>
  <si>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</si>
  <si>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</si>
  <si>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</si>
  <si>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</si>
  <si>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</si>
  <si>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</si>
  <si>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</si>
  <si>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</si>
  <si>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</si>
  <si>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</si>
  <si>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</si>
  <si>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</si>
  <si>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</si>
  <si>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</si>
  <si>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</si>
  <si>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</si>
  <si>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</si>
  <si>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</si>
  <si>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</si>
  <si>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</si>
  <si>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</si>
  <si>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</si>
  <si>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</si>
  <si>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</si>
  <si>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</si>
  <si>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</si>
  <si>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</si>
  <si>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</si>
  <si>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</si>
  <si>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</si>
  <si>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</si>
  <si>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</si>
  <si>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</si>
  <si>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</si>
  <si>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</si>
  <si>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</si>
  <si>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</si>
  <si>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</si>
  <si>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</si>
  <si>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</si>
  <si>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</si>
  <si>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</si>
  <si>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</si>
  <si>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</si>
  <si>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</si>
  <si>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</si>
  <si>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</si>
  <si>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</si>
  <si>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</si>
  <si>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</si>
  <si>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</si>
  <si>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</si>
  <si>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</si>
  <si>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</si>
  <si>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</si>
  <si>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</si>
  <si>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</si>
  <si>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</si>
  <si>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</si>
  <si>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</si>
  <si>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</si>
  <si>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</si>
  <si>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</si>
  <si>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</si>
  <si>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</si>
  <si>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</si>
  <si>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</si>
  <si>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</si>
  <si>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</si>
  <si>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</si>
  <si>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</si>
  <si>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</si>
  <si>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</si>
  <si>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</si>
  <si>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</si>
  <si>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</si>
  <si>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</si>
  <si>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</si>
  <si>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</si>
  <si>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</si>
  <si>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</si>
  <si>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</si>
  <si>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</si>
  <si>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</si>
  <si>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</si>
  <si>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</si>
  <si>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</si>
  <si>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</si>
  <si>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</si>
  <si>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</si>
  <si>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</si>
  <si>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</si>
  <si>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</si>
  <si>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</si>
  <si>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</si>
  <si>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</si>
  <si>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</si>
  <si>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</si>
  <si>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</si>
  <si>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</si>
  <si>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</si>
  <si>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</si>
  <si>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</si>
  <si>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</si>
  <si>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</si>
  <si>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</si>
  <si>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</si>
  <si>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</si>
  <si>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</si>
  <si>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</si>
  <si>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</si>
  <si>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</si>
  <si>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</si>
  <si>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</si>
  <si>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</si>
  <si>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</si>
  <si>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</si>
  <si>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</si>
  <si>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</si>
  <si>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</si>
  <si>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</si>
  <si>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</si>
  <si>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</si>
  <si>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</si>
  <si>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</si>
  <si>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</si>
  <si>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</si>
  <si>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</si>
  <si>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</si>
  <si>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</si>
  <si>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</si>
  <si>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</si>
  <si>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</si>
  <si>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</si>
  <si>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</si>
  <si>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</si>
  <si>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</si>
  <si>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</si>
  <si>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</si>
  <si>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</si>
  <si>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</si>
  <si>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</si>
  <si>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</si>
  <si>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</si>
  <si>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</si>
  <si>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</si>
  <si>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</si>
  <si>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</si>
  <si>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</si>
  <si>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</si>
  <si>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</si>
  <si>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</si>
  <si>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</si>
  <si>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</si>
  <si>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</si>
  <si>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</si>
  <si>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</si>
  <si>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</si>
  <si>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</si>
  <si>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</si>
  <si>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</si>
  <si>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</si>
  <si>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</si>
  <si>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</si>
  <si>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</si>
  <si>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</si>
  <si>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</si>
  <si>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</si>
  <si>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</si>
  <si>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</si>
  <si>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</si>
  <si>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</si>
  <si>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</si>
  <si>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</si>
  <si>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</si>
  <si>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</si>
  <si>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</si>
  <si>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</si>
  <si>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</si>
  <si>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</si>
  <si>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</si>
  <si>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</si>
  <si>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</si>
  <si>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</si>
  <si>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</si>
  <si>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</si>
  <si>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</si>
  <si>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</si>
  <si>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</si>
  <si>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</si>
  <si>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</si>
  <si>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</si>
  <si>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</si>
  <si>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</si>
  <si>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</si>
  <si>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</si>
  <si>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</si>
  <si>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</si>
  <si>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</si>
  <si>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</si>
  <si>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</si>
  <si>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</si>
  <si>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</si>
  <si>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</si>
  <si>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</si>
  <si>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</si>
  <si>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</si>
  <si>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</si>
  <si>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</si>
  <si>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</si>
  <si>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</si>
  <si>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</si>
  <si>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</si>
  <si>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</si>
  <si>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</si>
  <si>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</si>
  <si>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</si>
  <si>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</si>
  <si>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</si>
  <si>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</si>
  <si>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</si>
  <si>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</si>
  <si>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</si>
  <si>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</si>
  <si>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</si>
  <si>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</si>
  <si>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</si>
  <si>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</si>
  <si>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</si>
  <si>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</si>
  <si>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</si>
  <si>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</si>
  <si>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</si>
  <si>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</si>
  <si>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</si>
  <si>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</si>
  <si>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</si>
  <si>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</si>
  <si>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</si>
  <si>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</si>
  <si>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</si>
  <si>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</si>
  <si>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</si>
  <si>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</si>
  <si>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</si>
  <si>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</si>
  <si>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</si>
  <si>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</si>
  <si>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</si>
  <si>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</si>
  <si>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</si>
  <si>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</si>
  <si>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</si>
  <si>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</si>
  <si>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</si>
  <si>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</si>
  <si>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</si>
  <si>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</si>
  <si>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</si>
  <si>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</si>
  <si>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</si>
  <si>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</si>
  <si>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</si>
  <si>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</si>
  <si>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</si>
  <si>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</si>
  <si>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</si>
  <si>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</si>
  <si>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</si>
  <si>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</si>
  <si>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</si>
  <si>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</si>
  <si>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</si>
  <si>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</si>
  <si>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</si>
  <si>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</si>
  <si>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</si>
  <si>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</si>
  <si>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</si>
  <si>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</si>
  <si>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</si>
  <si>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</si>
  <si>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</si>
  <si>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</si>
  <si>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</si>
  <si>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</si>
  <si>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</si>
  <si>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</si>
  <si>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</si>
  <si>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</si>
  <si>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</si>
  <si>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</si>
  <si>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</si>
  <si>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</si>
  <si>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</si>
  <si>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</si>
  <si>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</si>
  <si>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</si>
  <si>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</si>
  <si>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</si>
  <si>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</si>
  <si>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</si>
  <si>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</si>
  <si>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</si>
  <si>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</si>
  <si>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</si>
  <si>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</si>
  <si>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</si>
  <si>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</si>
  <si>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</si>
  <si>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</si>
  <si>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</si>
  <si>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</si>
  <si>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</si>
  <si>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</si>
  <si>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</si>
  <si>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</si>
  <si>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</si>
  <si>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</si>
  <si>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</si>
  <si>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</si>
  <si>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</si>
  <si>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</si>
  <si>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</si>
  <si>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</si>
  <si>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</si>
  <si>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</si>
  <si>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</si>
  <si>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</si>
  <si>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</si>
  <si>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</si>
  <si>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</si>
  <si>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</si>
  <si>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</si>
  <si>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</si>
  <si>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</si>
  <si>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</si>
  <si>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</si>
  <si>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</si>
  <si>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</si>
  <si>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</si>
  <si>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</si>
  <si>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</si>
  <si>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</si>
  <si>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</si>
  <si>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</si>
  <si>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</si>
  <si>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</si>
  <si>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</si>
  <si>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</si>
  <si>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</si>
  <si>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</si>
  <si>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</si>
  <si>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</si>
  <si>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</si>
  <si>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</si>
  <si>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</si>
  <si>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</si>
  <si>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</si>
  <si>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</si>
  <si>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</si>
  <si>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</si>
  <si>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</si>
  <si>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</si>
  <si>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</si>
  <si>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</si>
  <si>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</si>
  <si>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</si>
  <si>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</si>
  <si>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</si>
  <si>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</si>
  <si>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</si>
  <si>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</si>
  <si>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</si>
  <si>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</si>
  <si>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</si>
  <si>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</si>
  <si>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</si>
  <si>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</si>
  <si>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</si>
  <si>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</si>
  <si>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</si>
  <si>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</si>
  <si>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</si>
  <si>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</si>
  <si>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</si>
  <si>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</si>
  <si>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</si>
  <si>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</si>
  <si>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</si>
  <si>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</si>
  <si>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</si>
  <si>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</si>
  <si>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</si>
  <si>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</si>
  <si>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</si>
  <si>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</si>
  <si>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</si>
  <si>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</si>
  <si>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</si>
  <si>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</si>
  <si>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</si>
  <si>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</si>
  <si>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</si>
  <si>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</si>
  <si>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</si>
  <si>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</si>
  <si>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</si>
  <si>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</si>
  <si>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</si>
  <si>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</si>
  <si>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</si>
  <si>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</si>
  <si>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</si>
  <si>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</si>
  <si>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</si>
  <si>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</si>
  <si>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</si>
  <si>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</si>
  <si>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</si>
  <si>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</si>
  <si>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</si>
  <si>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</si>
  <si>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</si>
  <si>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</si>
  <si>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</si>
  <si>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</si>
  <si>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</si>
  <si>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</si>
  <si>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</si>
  <si>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</si>
  <si>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</si>
  <si>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</si>
  <si>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</si>
  <si>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</si>
  <si>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</si>
  <si>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</si>
  <si>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</si>
  <si>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</si>
  <si>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</si>
  <si>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</si>
  <si>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</si>
  <si>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</si>
  <si>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</si>
  <si>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</si>
  <si>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</si>
  <si>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</si>
  <si>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</si>
  <si>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</si>
  <si>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</si>
  <si>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</si>
  <si>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</si>
  <si>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</si>
  <si>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</si>
  <si>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</si>
  <si>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</si>
  <si>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</si>
  <si>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</si>
  <si>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</si>
  <si>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</si>
  <si>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</si>
  <si>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</si>
  <si>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</si>
  <si>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</si>
  <si>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</si>
  <si>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</si>
  <si>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</si>
  <si>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</si>
  <si>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</si>
  <si>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</si>
  <si>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</si>
  <si>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</si>
  <si>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</si>
  <si>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</si>
  <si>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</si>
  <si>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</si>
  <si>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</si>
  <si>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</si>
  <si>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</si>
  <si>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</si>
  <si>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</si>
  <si>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</si>
  <si>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</si>
  <si>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</si>
  <si>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</si>
  <si>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</si>
  <si>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</si>
  <si>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</si>
  <si>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</si>
  <si>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</si>
  <si>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</si>
  <si>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</si>
  <si>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</si>
  <si>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</si>
  <si>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</si>
  <si>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</si>
  <si>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</si>
  <si>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</si>
  <si>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</si>
  <si>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</si>
  <si>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</si>
  <si>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</si>
  <si>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</si>
  <si>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</si>
  <si>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</si>
  <si>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</si>
  <si>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</si>
  <si>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</si>
  <si>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</si>
  <si>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</si>
  <si>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</si>
  <si>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</si>
  <si>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</si>
  <si>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</si>
  <si>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</si>
  <si>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</si>
  <si>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</si>
  <si>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</si>
  <si>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</si>
  <si>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</si>
  <si>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</si>
  <si>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</si>
  <si>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</si>
  <si>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</si>
  <si>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</si>
  <si>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</si>
  <si>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</si>
  <si>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</si>
  <si>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</si>
  <si>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</si>
  <si>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</si>
  <si>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</si>
  <si>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</si>
  <si>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</si>
  <si>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</si>
  <si>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</si>
  <si>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</si>
  <si>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</si>
  <si>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</si>
  <si>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</si>
  <si>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</si>
  <si>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</si>
  <si>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</si>
  <si>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</si>
  <si>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</si>
  <si>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</si>
  <si>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</si>
  <si>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</si>
  <si>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</si>
  <si>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</si>
  <si>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</si>
  <si>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</si>
  <si>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</si>
  <si>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</si>
  <si>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</si>
  <si>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</si>
  <si>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</si>
  <si>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</si>
  <si>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</si>
  <si>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</si>
  <si>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</si>
  <si>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</si>
  <si>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</si>
  <si>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</si>
  <si>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</si>
  <si>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</si>
  <si>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</si>
  <si>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</si>
  <si>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</si>
  <si>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</si>
  <si>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</si>
  <si>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</si>
  <si>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</si>
  <si>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</si>
  <si>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</si>
  <si>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</si>
  <si>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</si>
  <si>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</si>
  <si>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</si>
  <si>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</si>
  <si>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</si>
  <si>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</si>
  <si>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</si>
  <si>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</si>
  <si>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</si>
  <si>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</si>
  <si>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</si>
  <si>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</si>
  <si>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</si>
  <si>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</si>
  <si>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</si>
  <si>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</si>
  <si>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</si>
  <si>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</si>
  <si>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</si>
  <si>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</si>
  <si>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</si>
  <si>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</si>
  <si>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</si>
  <si>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</si>
  <si>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</si>
  <si>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</si>
  <si>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</si>
  <si>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</si>
  <si>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</si>
  <si>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</si>
  <si>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</si>
  <si>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</si>
  <si>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</si>
  <si>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</si>
  <si>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</si>
  <si>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</si>
  <si>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</si>
  <si>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</si>
  <si>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</si>
  <si>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</si>
  <si>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</si>
  <si>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</si>
  <si>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</si>
  <si>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</si>
  <si>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</si>
  <si>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</si>
  <si>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</si>
  <si>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</si>
  <si>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</si>
  <si>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</si>
  <si>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</si>
  <si>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</si>
  <si>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</si>
  <si>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</si>
  <si>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</si>
  <si>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</si>
  <si>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</si>
  <si>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</si>
  <si>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</si>
  <si>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</si>
  <si>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</si>
  <si>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</si>
  <si>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</si>
  <si>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</si>
  <si>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</si>
  <si>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</si>
  <si>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</si>
  <si>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</si>
  <si>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</si>
  <si>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</si>
  <si>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</si>
  <si>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</si>
  <si>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</si>
  <si>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</si>
  <si>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</si>
  <si>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</si>
  <si>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</si>
  <si>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</si>
  <si>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</si>
  <si>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</si>
  <si>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</si>
  <si>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</si>
  <si>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</si>
  <si>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</si>
  <si>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</si>
  <si>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</si>
  <si>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</si>
  <si>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</si>
  <si>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</si>
  <si>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</si>
  <si>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</si>
  <si>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</si>
  <si>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</si>
  <si>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</si>
  <si>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</si>
  <si>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</si>
  <si>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</si>
  <si>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</si>
  <si>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</si>
  <si>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</si>
  <si>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</si>
  <si>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</si>
  <si>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</si>
  <si>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</si>
  <si>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</si>
  <si>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</si>
  <si>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</si>
  <si>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</si>
  <si>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</si>
  <si>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</si>
  <si>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</si>
  <si>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</si>
  <si>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</si>
  <si>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</si>
  <si>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</si>
  <si>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</si>
  <si>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</si>
  <si>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</si>
  <si>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</si>
  <si>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</si>
  <si>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</si>
  <si>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</si>
  <si>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</si>
  <si>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</si>
  <si>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</si>
  <si>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</si>
  <si>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</si>
  <si>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</si>
  <si>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</si>
  <si>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</si>
  <si>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</si>
  <si>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</si>
  <si>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</si>
  <si>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</si>
  <si>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</si>
  <si>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</si>
  <si>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</si>
  <si>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</si>
  <si>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</si>
  <si>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</si>
  <si>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</si>
  <si>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</si>
  <si>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</si>
  <si>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</si>
  <si>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</si>
  <si>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</si>
  <si>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</si>
  <si>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</si>
  <si>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</si>
  <si>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</si>
  <si>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</si>
  <si>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</si>
  <si>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</si>
  <si>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</si>
  <si>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</si>
  <si>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</si>
  <si>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</si>
  <si>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</si>
  <si>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</si>
  <si>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</si>
  <si>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</si>
  <si>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</si>
  <si>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</si>
  <si>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</si>
  <si>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</si>
  <si>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</si>
  <si>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</si>
  <si>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</si>
  <si>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</si>
  <si>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</si>
  <si>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</si>
  <si>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</si>
  <si>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</si>
  <si>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</si>
  <si>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</si>
  <si>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</si>
  <si>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</si>
  <si>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</si>
  <si>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</si>
  <si>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</si>
  <si>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</si>
  <si>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</si>
  <si>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</si>
  <si>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</si>
  <si>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</si>
  <si>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</si>
  <si>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</si>
  <si>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</si>
  <si>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</si>
  <si>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</si>
  <si>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</si>
  <si>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</si>
  <si>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</si>
  <si>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</si>
  <si>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</si>
  <si>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</si>
  <si>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</si>
  <si>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</si>
  <si>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</si>
  <si>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</si>
  <si>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</si>
  <si>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</si>
  <si>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</si>
  <si>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</si>
  <si>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</si>
  <si>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</si>
  <si>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</si>
  <si>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</si>
  <si>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</si>
  <si>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</si>
  <si>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</si>
  <si>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</si>
  <si>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</si>
  <si>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</si>
  <si>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</si>
  <si>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</si>
  <si>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</si>
  <si>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</si>
  <si>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</si>
  <si>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</si>
  <si>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</si>
  <si>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</si>
  <si>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</si>
  <si>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</si>
  <si>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</si>
  <si>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</si>
  <si>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</si>
  <si>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</si>
  <si>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</si>
  <si>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</si>
  <si>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</si>
  <si>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</si>
  <si>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</si>
  <si>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</si>
  <si>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</si>
  <si>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</si>
  <si>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</si>
  <si>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</si>
  <si>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</si>
  <si>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</si>
  <si>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</si>
  <si>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</si>
  <si>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</si>
  <si>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</si>
  <si>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</si>
  <si>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</si>
  <si>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</si>
  <si>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</si>
  <si>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</si>
  <si>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</si>
  <si>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</si>
  <si>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</si>
  <si>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</si>
  <si>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</si>
  <si>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</si>
  <si>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</si>
  <si>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</si>
  <si>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</si>
  <si>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</si>
  <si>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</si>
  <si>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</si>
  <si>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</si>
  <si>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</si>
  <si>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</si>
  <si>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</si>
  <si>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</si>
  <si>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</si>
  <si>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</si>
  <si>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</si>
  <si>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</si>
  <si>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</si>
  <si>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</si>
  <si>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</si>
  <si>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</si>
  <si>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</si>
  <si>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</si>
  <si>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</si>
  <si>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</si>
  <si>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</si>
  <si>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</si>
  <si>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</si>
  <si>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</si>
  <si>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</si>
  <si>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</si>
  <si>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</si>
  <si>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</si>
  <si>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</si>
  <si>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</si>
  <si>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</si>
  <si>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</si>
  <si>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</si>
  <si>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</si>
  <si>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</si>
  <si>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</si>
  <si>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</si>
  <si>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</si>
  <si>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</si>
  <si>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</si>
  <si>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</si>
  <si>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</si>
  <si>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</si>
  <si>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</si>
  <si>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</si>
  <si>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</si>
  <si>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</si>
  <si>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</si>
  <si>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</si>
  <si>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</si>
  <si>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</si>
  <si>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</si>
  <si>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</si>
  <si>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</si>
  <si>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</si>
  <si>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</si>
  <si>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</si>
  <si>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</si>
  <si>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</si>
  <si>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</si>
  <si>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</si>
  <si>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</si>
  <si>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</si>
  <si>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</si>
  <si>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</si>
  <si>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</si>
  <si>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</si>
  <si>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</si>
  <si>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</si>
  <si>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</si>
  <si>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</si>
  <si>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</si>
  <si>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</si>
  <si>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</si>
  <si>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</si>
  <si>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</si>
  <si>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</si>
  <si>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</si>
  <si>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</si>
  <si>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</si>
  <si>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</si>
  <si>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</si>
  <si>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</si>
  <si>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</si>
  <si>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</si>
  <si>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</si>
  <si>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</si>
  <si>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</si>
  <si>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</si>
  <si>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</si>
  <si>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</si>
  <si>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</si>
  <si>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</si>
  <si>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</si>
  <si>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</si>
  <si>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</si>
  <si>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</si>
  <si>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LABARTHE INARD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</si>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</sst>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524307</v>
      </c>
      <c r="G10" s="25"/>
      <c r="H10" s="25"/>
    </row>
    <row r="11" customFormat="false" ht="15" hidden="false" customHeight="false" outlineLevel="0" collapsed="false">
      <c r="A11" s="26" t="s">
        <v>5185</v>
      </c>
      <c r="B11" s="30" t="n">
        <v>44777</v>
      </c>
      <c r="D11" s="26" t="s">
        <v>5186</v>
      </c>
      <c r="E11" s="29" t="n">
        <v>6224228</v>
      </c>
      <c r="G11" s="25"/>
      <c r="H11" s="25"/>
    </row>
    <row r="12" customFormat="false" ht="15" hidden="false" customHeight="false" outlineLevel="0" collapsed="false">
      <c r="A12" s="26" t="s">
        <v>5187</v>
      </c>
      <c r="B12" s="29" t="s">
        <v>5188</v>
      </c>
      <c r="D12" s="26" t="s">
        <v>5189</v>
      </c>
      <c r="E12" s="29" t="n">
        <v>524367</v>
      </c>
      <c r="G12" s="25"/>
      <c r="H12" s="25"/>
    </row>
    <row r="13" customFormat="false" ht="17.25" hidden="false" customHeight="true" outlineLevel="0" collapsed="false">
      <c r="A13" s="12"/>
      <c r="B13" s="31"/>
      <c r="D13" s="26" t="s">
        <v>5190</v>
      </c>
      <c r="E13" s="29" t="n">
        <v>6224313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524307</v>
      </c>
    </row>
    <row r="18" customFormat="false" ht="15" hidden="false" customHeight="false" outlineLevel="0" collapsed="false">
      <c r="A18" s="36"/>
      <c r="B18" s="37" t="s">
        <v>5198</v>
      </c>
      <c r="C18" s="38" t="n">
        <f aca="false">E11</f>
        <v>6224228</v>
      </c>
    </row>
    <row r="19" customFormat="false" ht="15" hidden="false" customHeight="false" outlineLevel="0" collapsed="false">
      <c r="A19" s="33" t="s">
        <v>5199</v>
      </c>
      <c r="B19" s="39" t="n">
        <v>314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56</v>
      </c>
      <c r="D35" s="52" t="s">
        <v>5217</v>
      </c>
      <c r="E35" s="53" t="n">
        <v>44</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78</v>
      </c>
      <c r="C37" s="50"/>
      <c r="D37" s="55" t="s">
        <v>5221</v>
      </c>
      <c r="E37" s="34" t="n">
        <v>41</v>
      </c>
    </row>
    <row r="38" s="56" customFormat="true" ht="15" hidden="false" customHeight="true" outlineLevel="0" collapsed="false">
      <c r="A38" s="54" t="s">
        <v>5222</v>
      </c>
      <c r="B38" s="34" t="n">
        <v>19</v>
      </c>
      <c r="C38" s="50"/>
      <c r="D38" s="55" t="s">
        <v>5222</v>
      </c>
      <c r="E38" s="34" t="n">
        <v>7.9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4</v>
      </c>
    </row>
    <row r="51" s="17" customFormat="true" ht="15" hidden="false" customHeight="false" outlineLevel="0" collapsed="false">
      <c r="A51" s="63" t="s">
        <v>5235</v>
      </c>
      <c r="B51" s="62" t="n">
        <v>5</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0</v>
      </c>
      <c r="C60" s="50"/>
      <c r="D60" s="26" t="s">
        <v>5243</v>
      </c>
      <c r="E60" s="62" t="n">
        <v>3</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0</v>
      </c>
    </row>
    <row r="66" s="17" customFormat="true" ht="15" hidden="false" customHeight="false" outlineLevel="0" collapsed="false">
      <c r="A66" s="33" t="s">
        <v>5247</v>
      </c>
      <c r="B66" s="62" t="n">
        <v>0</v>
      </c>
      <c r="C66" s="50"/>
      <c r="D66" s="26" t="s">
        <v>5247</v>
      </c>
      <c r="E66" s="62" t="n">
        <v>2</v>
      </c>
    </row>
    <row r="67" s="17" customFormat="true" ht="15" hidden="false" customHeight="false" outlineLevel="0" collapsed="false">
      <c r="A67" s="33" t="s">
        <v>5248</v>
      </c>
      <c r="B67" s="62" t="n">
        <v>0</v>
      </c>
      <c r="C67" s="50"/>
      <c r="D67" s="26" t="s">
        <v>5248</v>
      </c>
      <c r="E67" s="62" t="n">
        <v>5</v>
      </c>
    </row>
    <row r="68" s="17" customFormat="true" ht="15" hidden="false" customHeight="false" outlineLevel="0" collapsed="false">
      <c r="A68" s="33" t="s">
        <v>5249</v>
      </c>
      <c r="B68" s="62" t="n">
        <v>4</v>
      </c>
      <c r="C68" s="50"/>
      <c r="D68" s="26" t="s">
        <v>5249</v>
      </c>
      <c r="E68" s="62" t="n">
        <v>3</v>
      </c>
    </row>
    <row r="69" s="17" customFormat="true" ht="15" hidden="false" customHeight="false" outlineLevel="0" collapsed="false">
      <c r="A69" s="33" t="s">
        <v>5250</v>
      </c>
      <c r="B69" s="62" t="n">
        <v>3</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0</v>
      </c>
      <c r="C75" s="50"/>
      <c r="D75" s="26" t="s">
        <v>5254</v>
      </c>
      <c r="E75" s="62" t="n">
        <v>2</v>
      </c>
    </row>
    <row r="76" s="17" customFormat="true" ht="15" hidden="false" customHeight="false" outlineLevel="0" collapsed="false">
      <c r="A76" s="33" t="s">
        <v>5255</v>
      </c>
      <c r="B76" s="62" t="n">
        <v>0</v>
      </c>
      <c r="C76" s="50"/>
      <c r="D76" s="26" t="s">
        <v>5255</v>
      </c>
      <c r="E76" s="62" t="n">
        <v>3</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4</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4684</v>
      </c>
      <c r="B97" s="79" t="str">
        <f aca="false">IF(A97="NEWCOD",IF(ISBLANK(G97),"renseigner le champ 'Nouveau taxon'",G97),VLOOKUP(A97,'Ref Taxo'!A:B,2,FALSE()))</f>
        <v>Spirogyra</v>
      </c>
      <c r="C97" s="80" t="n">
        <f aca="false">IF(A97="NEWCOD",IF(ISBLANK(H97),"NoCod",H97),VLOOKUP(A97,'Ref Taxo'!A:D,4,FALSE()))</f>
        <v>1147</v>
      </c>
      <c r="D97" s="81" t="n">
        <v>0</v>
      </c>
      <c r="E97" s="82" t="n">
        <v>0.00999999977648258</v>
      </c>
      <c r="F97" s="82" t="s">
        <v>5278</v>
      </c>
      <c r="G97" s="83"/>
      <c r="H97" s="84"/>
    </row>
    <row r="98" customFormat="false" ht="15" hidden="false" customHeight="false" outlineLevel="0" collapsed="false">
      <c r="A98" s="78" t="s">
        <v>1930</v>
      </c>
      <c r="B98" s="79" t="str">
        <f aca="false">IF(A98="NEWCOD",IF(ISBLANK(G98),"renseigner le champ 'Nouveau taxon'",G98),VLOOKUP(A98,'Ref Taxo'!A:B,2,FALSE()))</f>
        <v>Fissidens grandifrons</v>
      </c>
      <c r="C98" s="80" t="n">
        <f aca="false">IF(A98="NEWCOD",IF(ISBLANK(H98),"NoCod",H98),VLOOKUP(A98,'Ref Taxo'!A:D,4,FALSE()))</f>
        <v>19666</v>
      </c>
      <c r="D98" s="81" t="n">
        <v>0</v>
      </c>
      <c r="E98" s="82" t="n">
        <v>0.00999999977648258</v>
      </c>
      <c r="F98" s="82" t="s">
        <v>5278</v>
      </c>
      <c r="G98" s="85"/>
      <c r="H98" s="86"/>
    </row>
    <row r="99" customFormat="false" ht="15" hidden="false" customHeight="false" outlineLevel="0" collapsed="false">
      <c r="A99" s="78" t="s">
        <v>2667</v>
      </c>
      <c r="B99" s="79" t="str">
        <f aca="false">IF(A99="NEWCOD",IF(ISBLANK(G99),"renseigner le champ 'Nouveau taxon'",G99),VLOOKUP(A99,'Ref Taxo'!A:B,2,FALSE()))</f>
        <v>Leptodictyum riparium</v>
      </c>
      <c r="C99" s="80" t="n">
        <f aca="false">IF(A99="NEWCOD",IF(ISBLANK(H99),"NoCod",H99),VLOOKUP(A99,'Ref Taxo'!A:D,4,FALSE()))</f>
        <v>1244</v>
      </c>
      <c r="D99" s="81" t="n">
        <v>0</v>
      </c>
      <c r="E99" s="82" t="n">
        <v>0.00999999977648258</v>
      </c>
      <c r="F99" s="82" t="s">
        <v>5278</v>
      </c>
      <c r="G99" s="85"/>
      <c r="H99" s="86"/>
    </row>
    <row r="100" customFormat="false" ht="15" hidden="false" customHeight="false" outlineLevel="0" collapsed="false">
      <c r="A100" s="78" t="s">
        <v>1971</v>
      </c>
      <c r="B100" s="79" t="str">
        <f aca="false">IF(A100="NEWCOD",IF(ISBLANK(G100),"renseigner le champ 'Nouveau taxon'",G100),VLOOKUP(A100,'Ref Taxo'!A:B,2,FALSE()))</f>
        <v>Fontinalis antipyretica</v>
      </c>
      <c r="C100" s="80" t="n">
        <f aca="false">IF(A100="NEWCOD",IF(ISBLANK(H100),"NoCod",H100),VLOOKUP(A100,'Ref Taxo'!A:D,4,FALSE()))</f>
        <v>1310</v>
      </c>
      <c r="D100" s="81" t="n">
        <v>0.00999999977648258</v>
      </c>
      <c r="E100" s="82" t="n">
        <v>0.00999999977648258</v>
      </c>
      <c r="F100" s="82" t="s">
        <v>5278</v>
      </c>
      <c r="G100" s="85"/>
      <c r="H100" s="86"/>
    </row>
    <row r="101" customFormat="false" ht="15" hidden="false" customHeight="false" outlineLevel="0" collapsed="false">
      <c r="A101" s="78" t="s">
        <v>2211</v>
      </c>
      <c r="B101" s="79" t="str">
        <f aca="false">IF(A101="NEWCOD",IF(ISBLANK(G101),"renseigner le champ 'Nouveau taxon'",G101),VLOOKUP(A101,'Ref Taxo'!A:B,2,FALSE()))</f>
        <v>Hildenbrandia</v>
      </c>
      <c r="C101" s="80" t="n">
        <f aca="false">IF(A101="NEWCOD",IF(ISBLANK(H101),"NoCod",H101),VLOOKUP(A101,'Ref Taxo'!A:D,4,FALSE()))</f>
        <v>1157</v>
      </c>
      <c r="D101" s="81" t="n">
        <v>0.00999999977648258</v>
      </c>
      <c r="E101" s="82" t="n">
        <v>1.60000002384186</v>
      </c>
      <c r="F101" s="82" t="s">
        <v>5278</v>
      </c>
      <c r="G101" s="85"/>
      <c r="H101" s="86"/>
    </row>
    <row r="102" customFormat="false" ht="15" hidden="false" customHeight="false" outlineLevel="0" collapsed="false">
      <c r="A102" s="78" t="s">
        <v>4754</v>
      </c>
      <c r="B102" s="79" t="str">
        <f aca="false">IF(A102="NEWCOD",IF(ISBLANK(G102),"renseigner le champ 'Nouveau taxon'",G102),VLOOKUP(A102,'Ref Taxo'!A:B,2,FALSE()))</f>
        <v>Stigeoclonium</v>
      </c>
      <c r="C102" s="80" t="n">
        <f aca="false">IF(A102="NEWCOD",IF(ISBLANK(H102),"NoCod",H102),VLOOKUP(A102,'Ref Taxo'!A:D,4,FALSE()))</f>
        <v>1119</v>
      </c>
      <c r="D102" s="81" t="n">
        <v>0.00999999977648258</v>
      </c>
      <c r="E102" s="82" t="n">
        <v>0</v>
      </c>
      <c r="F102" s="82" t="s">
        <v>5278</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0.300000011920929</v>
      </c>
      <c r="F103" s="82" t="s">
        <v>5278</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0.00999999977648258</v>
      </c>
      <c r="F104" s="82" t="s">
        <v>5278</v>
      </c>
      <c r="G104" s="85"/>
      <c r="H104" s="86"/>
    </row>
    <row r="105" customFormat="false" ht="15" hidden="false" customHeight="false" outlineLevel="0" collapsed="false">
      <c r="A105" s="78" t="s">
        <v>3989</v>
      </c>
      <c r="B105" s="79" t="str">
        <f aca="false">IF(A105="NEWCOD",IF(ISBLANK(G105),"renseigner le champ 'Nouveau taxon'",G105),VLOOKUP(A105,'Ref Taxo'!A:B,2,FALSE()))</f>
        <v>Ranunculus penicillatus</v>
      </c>
      <c r="C105" s="80" t="n">
        <f aca="false">IF(A105="NEWCOD",IF(ISBLANK(H105),"NoCod",H105),VLOOKUP(A105,'Ref Taxo'!A:D,4,FALSE()))</f>
        <v>1909</v>
      </c>
      <c r="D105" s="81" t="n">
        <v>0.00999999977648258</v>
      </c>
      <c r="E105" s="82" t="n">
        <v>0.100000001490116</v>
      </c>
      <c r="F105" s="82" t="s">
        <v>5278</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0.200000002980232</v>
      </c>
      <c r="E106" s="82" t="n">
        <v>0.200000002980232</v>
      </c>
      <c r="F106" s="82" t="s">
        <v>5278</v>
      </c>
      <c r="G106" s="85"/>
      <c r="H106" s="86"/>
    </row>
    <row r="107" customFormat="false" ht="15" hidden="false" customHeight="false" outlineLevel="0" collapsed="false">
      <c r="A107" s="78" t="s">
        <v>4091</v>
      </c>
      <c r="B107" s="79" t="str">
        <f aca="false">IF(A107="NEWCOD",IF(ISBLANK(G107),"renseigner le champ 'Nouveau taxon'",G107),VLOOKUP(A107,'Ref Taxo'!A:B,2,FALSE()))</f>
        <v>Rhynchostegium riparioides</v>
      </c>
      <c r="C107" s="80" t="n">
        <f aca="false">IF(A107="NEWCOD",IF(ISBLANK(H107),"NoCod",H107),VLOOKUP(A107,'Ref Taxo'!A:D,4,FALSE()))</f>
        <v>1268</v>
      </c>
      <c r="D107" s="81" t="n">
        <v>0.200000002980232</v>
      </c>
      <c r="E107" s="82" t="n">
        <v>0.200000002980232</v>
      </c>
      <c r="F107" s="82" t="s">
        <v>5278</v>
      </c>
      <c r="G107" s="85"/>
      <c r="H107" s="86"/>
    </row>
    <row r="108" customFormat="false" ht="15" hidden="false" customHeight="false" outlineLevel="0" collapsed="false">
      <c r="A108" s="78" t="s">
        <v>4448</v>
      </c>
      <c r="B108" s="79" t="str">
        <f aca="false">IF(A108="NEWCOD",IF(ISBLANK(G108),"renseigner le champ 'Nouveau taxon'",G108),VLOOKUP(A108,'Ref Taxo'!A:B,2,FALSE()))</f>
        <v>Schizothrix</v>
      </c>
      <c r="C108" s="80" t="n">
        <f aca="false">IF(A108="NEWCOD",IF(ISBLANK(H108),"NoCod",H108),VLOOKUP(A108,'Ref Taxo'!A:D,4,FALSE()))</f>
        <v>6436</v>
      </c>
      <c r="D108" s="81" t="n">
        <v>0.400000005960465</v>
      </c>
      <c r="E108" s="82" t="n">
        <v>0.00999999977648258</v>
      </c>
      <c r="F108" s="82" t="s">
        <v>5278</v>
      </c>
      <c r="G108" s="85"/>
      <c r="H108" s="86"/>
    </row>
    <row r="109" customFormat="false" ht="15" hidden="false" customHeight="false" outlineLevel="0" collapsed="false">
      <c r="A109" s="78" t="s">
        <v>2605</v>
      </c>
      <c r="B109" s="79" t="str">
        <f aca="false">IF(A109="NEWCOD",IF(ISBLANK(G109),"renseigner le champ 'Nouveau taxon'",G109),VLOOKUP(A109,'Ref Taxo'!A:B,2,FALSE()))</f>
        <v>Lemanea</v>
      </c>
      <c r="C109" s="80" t="n">
        <f aca="false">IF(A109="NEWCOD",IF(ISBLANK(H109),"NoCod",H109),VLOOKUP(A109,'Ref Taxo'!A:D,4,FALSE()))</f>
        <v>1159</v>
      </c>
      <c r="D109" s="81" t="n">
        <v>1.10000002384186</v>
      </c>
      <c r="E109" s="82" t="n">
        <v>0.100000001490116</v>
      </c>
      <c r="F109" s="82" t="s">
        <v>5278</v>
      </c>
      <c r="G109" s="85"/>
      <c r="H109" s="86"/>
    </row>
    <row r="110" customFormat="false" ht="15" hidden="false" customHeight="false" outlineLevel="0" collapsed="false">
      <c r="A110" s="78" t="s">
        <v>1383</v>
      </c>
      <c r="B110" s="79" t="str">
        <f aca="false">IF(A110="NEWCOD",IF(ISBLANK(G110),"renseigner le champ 'Nouveau taxon'",G110),VLOOKUP(A110,'Ref Taxo'!A:B,2,FALSE()))</f>
        <v>Diatoma</v>
      </c>
      <c r="C110" s="80" t="n">
        <f aca="false">IF(A110="NEWCOD",IF(ISBLANK(H110),"NoCod",H110),VLOOKUP(A110,'Ref Taxo'!A:D,4,FALSE()))</f>
        <v>6627</v>
      </c>
      <c r="D110" s="81" t="n">
        <v>1.89999997615814</v>
      </c>
      <c r="E110" s="82" t="n">
        <v>0.699999988079071</v>
      </c>
      <c r="F110" s="82" t="s">
        <v>5278</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3</v>
      </c>
      <c r="E111" s="82" t="n">
        <v>2.90000009536743</v>
      </c>
      <c r="F111" s="82" t="s">
        <v>5278</v>
      </c>
      <c r="G111" s="85"/>
      <c r="H111" s="86"/>
    </row>
    <row r="112" customFormat="false" ht="15" hidden="false" customHeight="false" outlineLevel="0" collapsed="false">
      <c r="A112" s="78" t="s">
        <v>1071</v>
      </c>
      <c r="B112" s="79" t="str">
        <f aca="false">IF(A112="NEWCOD",IF(ISBLANK(G112),"renseigner le champ 'Nouveau taxon'",G112),VLOOKUP(A112,'Ref Taxo'!A:B,2,FALSE()))</f>
        <v>Cinclidotus riparius</v>
      </c>
      <c r="C112" s="80" t="n">
        <f aca="false">IF(A112="NEWCOD",IF(ISBLANK(H112),"NoCod",H112),VLOOKUP(A112,'Ref Taxo'!A:D,4,FALSE()))</f>
        <v>1321</v>
      </c>
      <c r="D112" s="81" t="n">
        <v>3</v>
      </c>
      <c r="E112" s="82" t="n">
        <v>0.600000023841858</v>
      </c>
      <c r="F112" s="82" t="s">
        <v>5278</v>
      </c>
      <c r="G112" s="85"/>
      <c r="H112" s="86"/>
    </row>
    <row r="113" customFormat="false" ht="15" hidden="false" customHeight="false" outlineLevel="0" collapsed="false">
      <c r="A113" s="78" t="s">
        <v>1107</v>
      </c>
      <c r="B113" s="79" t="str">
        <f aca="false">IF(A113="NEWCOD",IF(ISBLANK(G113),"renseigner le champ 'Nouveau taxon'",G113),VLOOKUP(A113,'Ref Taxo'!A:B,2,FALSE()))</f>
        <v>Cladophora</v>
      </c>
      <c r="C113" s="80" t="n">
        <f aca="false">IF(A113="NEWCOD",IF(ISBLANK(H113),"NoCod",H113),VLOOKUP(A113,'Ref Taxo'!A:D,4,FALSE()))</f>
        <v>1124</v>
      </c>
      <c r="D113" s="81" t="n">
        <v>3.09999990463257</v>
      </c>
      <c r="E113" s="82" t="n">
        <v>0.699999988079071</v>
      </c>
      <c r="F113" s="82" t="s">
        <v>5278</v>
      </c>
      <c r="G113" s="85"/>
      <c r="H113" s="86"/>
    </row>
    <row r="114" customFormat="false" ht="15" hidden="false" customHeight="false" outlineLevel="0" collapsed="false">
      <c r="A114" s="78" t="s">
        <v>1056</v>
      </c>
      <c r="B114" s="79" t="str">
        <f aca="false">IF(A114="NEWCOD",IF(ISBLANK(G114),"renseigner le champ 'Nouveau taxon'",G114),VLOOKUP(A114,'Ref Taxo'!A:B,2,FALSE()))</f>
        <v>Cinclidotus aquaticus</v>
      </c>
      <c r="C114" s="80" t="n">
        <f aca="false">IF(A114="NEWCOD",IF(ISBLANK(H114),"NoCod",H114),VLOOKUP(A114,'Ref Taxo'!A:D,4,FALSE()))</f>
        <v>1318</v>
      </c>
      <c r="D114" s="81" t="n">
        <v>6</v>
      </c>
      <c r="E114" s="82" t="n">
        <v>0.400000005960465</v>
      </c>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2023-02-27T11:41:10Z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