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<sst xmlns="http://schemas.openxmlformats.org/spreadsheetml/2006/main" count="6470" uniqueCount="5303">
  <si>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</si>
  <si>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</si>
  <si>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</si>
  <si>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</si>
  <si>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</si>
  <si>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</si>
  <si>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</si>
  <si>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</si>
  <si>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</si>
  <si>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</si>
  <si>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</si>
  <si>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</si>
  <si>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</si>
  <si>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</si>
  <si>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</si>
  <si>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</si>
  <si>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</si>
  <si>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</si>
  <si>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</si>
  <si>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</si>
  <si>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</si>
  <si>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</si>
  <si>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</si>
  <si>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</si>
  <si>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</si>
  <si>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</si>
  <si>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</si>
  <si>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</si>
  <si>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</si>
  <si>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</si>
  <si>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</si>
  <si>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</si>
  <si>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</si>
  <si>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</si>
  <si>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</si>
  <si>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</si>
  <si>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</si>
  <si>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</si>
  <si>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</si>
  <si>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</si>
  <si>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</si>
  <si>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</si>
  <si>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</si>
  <si>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</si>
  <si>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</si>
  <si>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</si>
  <si>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</si>
  <si>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</si>
  <si>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</si>
  <si>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</si>
  <si>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</si>
  <si>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</si>
  <si>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</si>
  <si>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</si>
  <si>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</si>
  <si>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</si>
  <si>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</si>
  <si>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</si>
  <si>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</si>
  <si>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</si>
  <si>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</si>
  <si>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</si>
  <si>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</si>
  <si>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</si>
  <si>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</si>
  <si>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</si>
  <si>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</si>
  <si>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</si>
  <si>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</si>
  <si>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</si>
  <si>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</si>
  <si>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</si>
  <si>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</si>
  <si>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</si>
  <si>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</si>
  <si>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</si>
  <si>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</si>
  <si>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</si>
  <si>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</si>
  <si>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</si>
  <si>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</si>
  <si>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</si>
  <si>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</si>
  <si>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</si>
  <si>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</si>
  <si>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</si>
  <si>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</si>
  <si>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</si>
  <si>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</si>
  <si>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</si>
  <si>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</si>
  <si>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</si>
  <si>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</si>
  <si>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</si>
  <si>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</si>
  <si>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</si>
  <si>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</si>
  <si>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</si>
  <si>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</si>
  <si>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</si>
  <si>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</si>
  <si>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</si>
  <si>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</si>
  <si>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</si>
  <si>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</si>
  <si>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</si>
  <si>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</si>
  <si>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</si>
  <si>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</si>
  <si>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</si>
  <si>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</si>
  <si>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</si>
  <si>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</si>
  <si>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</si>
  <si>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</si>
  <si>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</si>
  <si>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</si>
  <si>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</si>
  <si>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</si>
  <si>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</si>
  <si>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</si>
  <si>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</si>
  <si>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</si>
  <si>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</si>
  <si>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</si>
  <si>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</si>
  <si>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</si>
  <si>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</si>
  <si>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</si>
  <si>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</si>
  <si>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</si>
  <si>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</si>
  <si>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</si>
  <si>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</si>
  <si>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</si>
  <si>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</si>
  <si>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</si>
  <si>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</si>
  <si>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</si>
  <si>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</si>
  <si>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</si>
  <si>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</si>
  <si>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</si>
  <si>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</si>
  <si>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</si>
  <si>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</si>
  <si>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</si>
  <si>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</si>
  <si>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</si>
  <si>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</si>
  <si>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</si>
  <si>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</si>
  <si>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</si>
  <si>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</si>
  <si>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</si>
  <si>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</si>
  <si>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</si>
  <si>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</si>
  <si>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</si>
  <si>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</si>
  <si>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</si>
  <si>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</si>
  <si>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</si>
  <si>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</si>
  <si>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</si>
  <si>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</si>
  <si>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</si>
  <si>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</si>
  <si>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</si>
  <si>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</si>
  <si>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</si>
  <si>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</si>
  <si>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</si>
  <si>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</si>
  <si>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</si>
  <si>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</si>
  <si>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</si>
  <si>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</si>
  <si>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</si>
  <si>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</si>
  <si>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</si>
  <si>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</si>
  <si>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</si>
  <si>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</si>
  <si>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</si>
  <si>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</si>
  <si>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</si>
  <si>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</si>
  <si>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</si>
  <si>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</si>
  <si>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</si>
  <si>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</si>
  <si>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</si>
  <si>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</si>
  <si>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</si>
  <si>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</si>
  <si>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</si>
  <si>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</si>
  <si>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</si>
  <si>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</si>
  <si>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</si>
  <si>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</si>
  <si>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</si>
  <si>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</si>
  <si>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</si>
  <si>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</si>
  <si>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</si>
  <si>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</si>
  <si>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</si>
  <si>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</si>
  <si>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</si>
  <si>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</si>
  <si>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</si>
  <si>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</si>
  <si>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</si>
  <si>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</si>
  <si>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</si>
  <si>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</si>
  <si>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</si>
  <si>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</si>
  <si>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</si>
  <si>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</si>
  <si>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</si>
  <si>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</si>
  <si>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</si>
  <si>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</si>
  <si>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</si>
  <si>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</si>
  <si>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</si>
  <si>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</si>
  <si>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</si>
  <si>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</si>
  <si>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</si>
  <si>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</si>
  <si>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</si>
  <si>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</si>
  <si>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</si>
  <si>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</si>
  <si>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</si>
  <si>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</si>
  <si>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</si>
  <si>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</si>
  <si>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</si>
  <si>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</si>
  <si>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</si>
  <si>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</si>
  <si>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</si>
  <si>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</si>
  <si>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</si>
  <si>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</si>
  <si>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</si>
  <si>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</si>
  <si>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</si>
  <si>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</si>
  <si>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</si>
  <si>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</si>
  <si>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</si>
  <si>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</si>
  <si>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</si>
  <si>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</si>
  <si>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</si>
  <si>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</si>
  <si>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</si>
  <si>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</si>
  <si>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</si>
  <si>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</si>
  <si>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</si>
  <si>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</si>
  <si>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</si>
  <si>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</si>
  <si>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</si>
  <si>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</si>
  <si>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</si>
  <si>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</si>
  <si>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</si>
  <si>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</si>
  <si>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</si>
  <si>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</si>
  <si>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</si>
  <si>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</si>
  <si>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</si>
  <si>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</si>
  <si>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</si>
  <si>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</si>
  <si>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</si>
  <si>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</si>
  <si>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</si>
  <si>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</si>
  <si>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</si>
  <si>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</si>
  <si>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</si>
  <si>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</si>
  <si>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</si>
  <si>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</si>
  <si>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</si>
  <si>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</si>
  <si>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</si>
  <si>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</si>
  <si>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</si>
  <si>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</si>
  <si>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</si>
  <si>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</si>
  <si>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</si>
  <si>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</si>
  <si>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</si>
  <si>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</si>
  <si>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</si>
  <si>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</si>
  <si>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</si>
  <si>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</si>
  <si>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</si>
  <si>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</si>
  <si>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</si>
  <si>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</si>
  <si>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</si>
  <si>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</si>
  <si>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</si>
  <si>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</si>
  <si>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</si>
  <si>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</si>
  <si>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</si>
  <si>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</si>
  <si>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</si>
  <si>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</si>
  <si>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</si>
  <si>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</si>
  <si>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</si>
  <si>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</si>
  <si>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</si>
  <si>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</si>
  <si>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</si>
  <si>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</si>
  <si>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</si>
  <si>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</si>
  <si>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</si>
  <si>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</si>
  <si>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</si>
  <si>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</si>
  <si>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</si>
  <si>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</si>
  <si>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</si>
  <si>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</si>
  <si>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</si>
  <si>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</si>
  <si>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</si>
  <si>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</si>
  <si>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</si>
  <si>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</si>
  <si>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</si>
  <si>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</si>
  <si>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</si>
  <si>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</si>
  <si>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</si>
  <si>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</si>
  <si>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</si>
  <si>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</si>
  <si>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</si>
  <si>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</si>
  <si>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</si>
  <si>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</si>
  <si>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</si>
  <si>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</si>
  <si>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</si>
  <si>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</si>
  <si>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</si>
  <si>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</si>
  <si>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</si>
  <si>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</si>
  <si>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</si>
  <si>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</si>
  <si>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</si>
  <si>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</si>
  <si>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</si>
  <si>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</si>
  <si>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</si>
  <si>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</si>
  <si>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</si>
  <si>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</si>
  <si>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</si>
  <si>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</si>
  <si>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</si>
  <si>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</si>
  <si>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</si>
  <si>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</si>
  <si>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</si>
  <si>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</si>
  <si>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</si>
  <si>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</si>
  <si>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</si>
  <si>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</si>
  <si>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</si>
  <si>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</si>
  <si>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</si>
  <si>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</si>
  <si>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</si>
  <si>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</si>
  <si>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</si>
  <si>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</si>
  <si>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</si>
  <si>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</si>
  <si>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</si>
  <si>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</si>
  <si>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</si>
  <si>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</si>
  <si>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</si>
  <si>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</si>
  <si>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</si>
  <si>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</si>
  <si>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</si>
  <si>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</si>
  <si>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</si>
  <si>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</si>
  <si>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</si>
  <si>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</si>
  <si>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</si>
  <si>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</si>
  <si>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</si>
  <si>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</si>
  <si>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</si>
  <si>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</si>
  <si>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</si>
  <si>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</si>
  <si>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</si>
  <si>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</si>
  <si>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</si>
  <si>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</si>
  <si>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</si>
  <si>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</si>
  <si>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</si>
  <si>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</si>
  <si>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</si>
  <si>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</si>
  <si>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</si>
  <si>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</si>
  <si>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</si>
  <si>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</si>
  <si>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</si>
  <si>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</si>
  <si>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</si>
  <si>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</si>
  <si>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</si>
  <si>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</si>
  <si>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</si>
  <si>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</si>
  <si>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</si>
  <si>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</si>
  <si>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</si>
  <si>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</si>
  <si>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</si>
  <si>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</si>
  <si>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</si>
  <si>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</si>
  <si>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</si>
  <si>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</si>
  <si>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</si>
  <si>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</si>
  <si>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</si>
  <si>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</si>
  <si>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</si>
  <si>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</si>
  <si>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</si>
  <si>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</si>
  <si>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</si>
  <si>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</si>
  <si>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</si>
  <si>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</si>
  <si>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</si>
  <si>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</si>
  <si>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</si>
  <si>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</si>
  <si>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</si>
  <si>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</si>
  <si>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</si>
  <si>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</si>
  <si>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</si>
  <si>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</si>
  <si>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</si>
  <si>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</si>
  <si>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</si>
  <si>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</si>
  <si>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</si>
  <si>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</si>
  <si>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</si>
  <si>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</si>
  <si>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</si>
  <si>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</si>
  <si>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</si>
  <si>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</si>
  <si>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</si>
  <si>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</si>
  <si>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</si>
  <si>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</si>
  <si>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</si>
  <si>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</si>
  <si>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</si>
  <si>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</si>
  <si>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</si>
  <si>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</si>
  <si>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</si>
  <si>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</si>
  <si>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</si>
  <si>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</si>
  <si>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</si>
  <si>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</si>
  <si>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</si>
  <si>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</si>
  <si>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</si>
  <si>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</si>
  <si>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</si>
  <si>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</si>
  <si>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</si>
  <si>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</si>
  <si>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</si>
  <si>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</si>
  <si>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</si>
  <si>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</si>
  <si>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</si>
  <si>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</si>
  <si>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</si>
  <si>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</si>
  <si>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</si>
  <si>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</si>
  <si>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</si>
  <si>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</si>
  <si>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</si>
  <si>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</si>
  <si>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</si>
  <si>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</si>
  <si>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</si>
  <si>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</si>
  <si>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</si>
  <si>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</si>
  <si>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</si>
  <si>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</si>
  <si>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</si>
  <si>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</si>
  <si>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</si>
  <si>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</si>
  <si>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</si>
  <si>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</si>
  <si>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</si>
  <si>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</si>
  <si>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</si>
  <si>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</si>
  <si>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</si>
  <si>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</si>
  <si>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</si>
  <si>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</si>
  <si>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</si>
  <si>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</si>
  <si>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</si>
  <si>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</si>
  <si>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</si>
  <si>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</si>
  <si>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</si>
  <si>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</si>
  <si>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</si>
  <si>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</si>
  <si>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</si>
  <si>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</si>
  <si>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</si>
  <si>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</si>
  <si>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</si>
  <si>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</si>
  <si>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</si>
  <si>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</si>
  <si>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</si>
  <si>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</si>
  <si>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</si>
  <si>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</si>
  <si>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</si>
  <si>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</si>
  <si>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</si>
  <si>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</si>
  <si>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</si>
  <si>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</si>
  <si>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</si>
  <si>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</si>
  <si>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</si>
  <si>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</si>
  <si>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</si>
  <si>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</si>
  <si>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</si>
  <si>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</si>
  <si>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</si>
  <si>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</si>
  <si>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</si>
  <si>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</si>
  <si>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</si>
  <si>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</si>
  <si>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</si>
  <si>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</si>
  <si>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</si>
  <si>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</si>
  <si>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</si>
  <si>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</si>
  <si>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</si>
  <si>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</si>
  <si>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</si>
  <si>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</si>
  <si>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</si>
  <si>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</si>
  <si>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</si>
  <si>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</si>
  <si>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</si>
  <si>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</si>
  <si>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</si>
  <si>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</si>
  <si>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</si>
  <si>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</si>
  <si>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</si>
  <si>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</si>
  <si>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</si>
  <si>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</si>
  <si>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</si>
  <si>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</si>
  <si>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</si>
  <si>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</si>
  <si>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</si>
  <si>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</si>
  <si>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</si>
  <si>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</si>
  <si>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</si>
  <si>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</si>
  <si>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</si>
  <si>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</si>
  <si>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</si>
  <si>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</si>
  <si>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</si>
  <si>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</si>
  <si>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</si>
  <si>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</si>
  <si>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</si>
  <si>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</si>
  <si>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</si>
  <si>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</si>
  <si>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</si>
  <si>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</si>
  <si>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</si>
  <si>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</si>
  <si>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</si>
  <si>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</si>
  <si>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</si>
  <si>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</si>
  <si>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</si>
  <si>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</si>
  <si>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</si>
  <si>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</si>
  <si>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</si>
  <si>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</si>
  <si>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</si>
  <si>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</si>
  <si>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</si>
  <si>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</si>
  <si>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</si>
  <si>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</si>
  <si>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</si>
  <si>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</si>
  <si>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</si>
  <si>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</si>
  <si>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</si>
  <si>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</si>
  <si>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</si>
  <si>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</si>
  <si>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</si>
  <si>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</si>
  <si>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</si>
  <si>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</si>
  <si>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</si>
  <si>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</si>
  <si>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</si>
  <si>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</si>
  <si>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</si>
  <si>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</si>
  <si>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</si>
  <si>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</si>
  <si>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</si>
  <si>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</si>
  <si>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</si>
  <si>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</si>
  <si>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</si>
  <si>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</si>
  <si>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</si>
  <si>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</si>
  <si>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</si>
  <si>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</si>
  <si>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</si>
  <si>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</si>
  <si>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</si>
  <si>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</si>
  <si>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</si>
  <si>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</si>
  <si>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</si>
  <si>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</si>
  <si>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</si>
  <si>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</si>
  <si>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</si>
  <si>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</si>
  <si>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</si>
  <si>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</si>
  <si>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</si>
  <si>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</si>
  <si>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</si>
  <si>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</si>
  <si>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</si>
  <si>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</si>
  <si>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</si>
  <si>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</si>
  <si>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</si>
  <si>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</si>
  <si>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</si>
  <si>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</si>
  <si>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</si>
  <si>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</si>
  <si>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</si>
  <si>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</si>
  <si>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</si>
  <si>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</si>
  <si>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</si>
  <si>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</si>
  <si>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</si>
  <si>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</si>
  <si>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</si>
  <si>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</si>
  <si>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</si>
  <si>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</si>
  <si>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</si>
  <si>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</si>
  <si>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</si>
  <si>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</si>
  <si>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</si>
  <si>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</si>
  <si>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</si>
  <si>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</si>
  <si>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</si>
  <si>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</si>
  <si>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</si>
  <si>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</si>
  <si>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</si>
  <si>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</si>
  <si>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</si>
  <si>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</si>
  <si>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</si>
  <si>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</si>
  <si>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</si>
  <si>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</si>
  <si>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</si>
  <si>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</si>
  <si>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</si>
  <si>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</si>
  <si>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</si>
  <si>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</si>
  <si>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</si>
  <si>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</si>
  <si>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</si>
  <si>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</si>
  <si>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</si>
  <si>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</si>
  <si>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</si>
  <si>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</si>
  <si>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</si>
  <si>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</si>
  <si>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</si>
  <si>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</si>
  <si>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</si>
  <si>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</si>
  <si>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</si>
  <si>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</si>
  <si>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</si>
  <si>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</si>
  <si>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</si>
  <si>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</si>
  <si>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</si>
  <si>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</si>
  <si>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</si>
  <si>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</si>
  <si>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</si>
  <si>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</si>
  <si>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</si>
  <si>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</si>
  <si>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</si>
  <si>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</si>
  <si>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</si>
  <si>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</si>
  <si>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</si>
  <si>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</si>
  <si>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</si>
  <si>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</si>
  <si>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</si>
  <si>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</si>
  <si>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</si>
  <si>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</si>
  <si>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</si>
  <si>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</si>
  <si>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</si>
  <si>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</si>
  <si>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</si>
  <si>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</si>
  <si>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</si>
  <si>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</si>
  <si>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</si>
  <si>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</si>
  <si>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</si>
  <si>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</si>
  <si>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</si>
  <si>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</si>
  <si>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</si>
  <si>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</si>
  <si>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</si>
  <si>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</si>
  <si>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</si>
  <si>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</si>
  <si>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</si>
  <si>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</si>
  <si>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</si>
  <si>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</si>
  <si>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</si>
  <si>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</si>
  <si>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</si>
  <si>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</si>
  <si>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</si>
  <si>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</si>
  <si>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</si>
  <si>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</si>
  <si>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</si>
  <si>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</si>
  <si>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</si>
  <si>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</si>
  <si>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</si>
  <si>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</si>
  <si>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</si>
  <si>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</si>
  <si>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</si>
  <si>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</si>
  <si>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</si>
  <si>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</si>
  <si>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</si>
  <si>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</si>
  <si>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</si>
  <si>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</si>
  <si>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</si>
  <si>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</si>
  <si>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</si>
  <si>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</si>
  <si>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</si>
  <si>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</si>
  <si>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</si>
  <si>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</si>
  <si>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</si>
  <si>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</si>
  <si>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</si>
  <si>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</si>
  <si>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</si>
  <si>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</si>
  <si>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</si>
  <si>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</si>
  <si>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</si>
  <si>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</si>
  <si>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</si>
  <si>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</si>
  <si>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</si>
  <si>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</si>
  <si>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</si>
  <si>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</si>
  <si>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</si>
  <si>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</si>
  <si>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</si>
  <si>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</si>
  <si>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</si>
  <si>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</si>
  <si>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</si>
  <si>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</si>
  <si>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</si>
  <si>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</si>
  <si>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</si>
  <si>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</si>
  <si>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</si>
  <si>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</si>
  <si>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</si>
  <si>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</si>
  <si>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</si>
  <si>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</si>
  <si>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</si>
  <si>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</si>
  <si>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</si>
  <si>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</si>
  <si>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</si>
  <si>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</si>
  <si>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</si>
  <si>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</si>
  <si>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</si>
  <si>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</si>
  <si>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</si>
  <si>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</si>
  <si>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</si>
  <si>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</si>
  <si>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</si>
  <si>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</si>
  <si>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</si>
  <si>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</si>
  <si>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</si>
  <si>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</si>
  <si>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</si>
  <si>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</si>
  <si>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</si>
  <si>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</si>
  <si>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</si>
  <si>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</si>
  <si>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</si>
  <si>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</si>
  <si>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</si>
  <si>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</si>
  <si>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</si>
  <si>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</si>
  <si>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</si>
  <si>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</si>
  <si>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</si>
  <si>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</si>
  <si>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</si>
  <si>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</si>
  <si>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</si>
  <si>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</si>
  <si>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</si>
  <si>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</si>
  <si>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</si>
  <si>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</si>
  <si>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</si>
  <si>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</si>
  <si>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</si>
  <si>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</si>
  <si>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</si>
  <si>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</si>
  <si>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</si>
  <si>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</si>
  <si>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</si>
  <si>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</si>
  <si>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</si>
  <si>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</si>
  <si>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</si>
  <si>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</si>
  <si>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</si>
  <si>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</si>
  <si>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</si>
  <si>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</si>
  <si>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</si>
  <si>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</si>
  <si>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</si>
  <si>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</si>
  <si>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</si>
  <si>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</si>
  <si>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</si>
  <si>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</si>
  <si>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</si>
  <si>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</si>
  <si>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</si>
  <si>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</si>
  <si>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</si>
  <si>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</si>
  <si>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</si>
  <si>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</si>
  <si>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</si>
  <si>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</si>
  <si>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</si>
  <si>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</si>
  <si>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</si>
  <si>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</si>
  <si>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</si>
  <si>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</si>
  <si>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</si>
  <si>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</si>
  <si>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</si>
  <si>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</si>
  <si>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</si>
  <si>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</si>
  <si>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</si>
  <si>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</si>
  <si>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</si>
  <si>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</si>
  <si>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</si>
  <si>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</si>
  <si>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</si>
  <si>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</si>
  <si>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</si>
  <si>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</si>
  <si>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</si>
  <si>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</si>
  <si>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</si>
  <si>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</si>
  <si>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</si>
  <si>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</si>
  <si>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</si>
  <si>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</si>
  <si>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</si>
  <si>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</si>
  <si>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</si>
  <si>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</si>
  <si>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</si>
  <si>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</si>
  <si>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</si>
  <si>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</si>
  <si>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</si>
  <si>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</si>
  <si>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</si>
  <si>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</si>
  <si>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</si>
  <si>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</si>
  <si>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</si>
  <si>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</si>
  <si>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</si>
  <si>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</si>
  <si>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</si>
  <si>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</si>
  <si>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</si>
  <si>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</si>
  <si>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</si>
  <si>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</si>
  <si>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</si>
  <si>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</si>
  <si>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</si>
  <si>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</si>
  <si>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</si>
  <si>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</si>
  <si>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</si>
  <si>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</si>
  <si>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</si>
  <si>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</si>
  <si>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</si>
  <si>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</si>
  <si>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</si>
  <si>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</si>
  <si>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</si>
  <si>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</si>
  <si>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</si>
  <si>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</si>
  <si>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</si>
  <si>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</si>
  <si>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</si>
  <si>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</si>
  <si>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</si>
  <si>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</si>
  <si>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</si>
  <si>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</si>
  <si>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</si>
  <si>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</si>
  <si>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</si>
  <si>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</si>
  <si>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</si>
  <si>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</si>
  <si>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</si>
  <si>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</si>
  <si>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</si>
  <si>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</si>
  <si>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</si>
  <si>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</si>
  <si>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</si>
  <si>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</si>
  <si>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</si>
  <si>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</si>
  <si>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</si>
  <si>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</si>
  <si>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</si>
  <si>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</si>
  <si>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</si>
  <si>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</si>
  <si>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</si>
  <si>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</si>
  <si>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</si>
  <si>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</si>
  <si>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</si>
  <si>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</si>
  <si>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</si>
  <si>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</si>
  <si>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</si>
  <si>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</si>
  <si>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</si>
  <si>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</si>
  <si>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</si>
  <si>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</si>
  <si>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</si>
  <si>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</si>
  <si>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</si>
  <si>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</si>
  <si>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</si>
  <si>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</si>
  <si>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</si>
  <si>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</si>
  <si>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</si>
  <si>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</si>
  <si>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</si>
  <si>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</si>
  <si>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</si>
  <si>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</si>
  <si>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</si>
  <si>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</si>
  <si>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</si>
  <si>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</si>
  <si>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</si>
  <si>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</si>
  <si>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</si>
  <si>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</si>
  <si>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</si>
  <si>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</si>
  <si>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</si>
  <si>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</si>
  <si>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</si>
  <si>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</si>
  <si>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</si>
  <si>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</si>
  <si>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</si>
  <si>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</si>
  <si>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</si>
  <si>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</si>
  <si>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</si>
  <si>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</si>
  <si>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</si>
  <si>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</si>
  <si>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</si>
  <si>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</si>
  <si>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</si>
  <si>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</si>
  <si>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</si>
  <si>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</si>
  <si>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</si>
  <si>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</si>
  <si>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</si>
  <si>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</si>
  <si>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</si>
  <si>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</si>
  <si>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</si>
  <si>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</si>
  <si>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</si>
  <si>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</si>
  <si>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</si>
  <si>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</si>
  <si>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</si>
  <si>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</si>
  <si>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</si>
  <si>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</si>
  <si>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</si>
  <si>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</si>
  <si>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</si>
  <si>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</si>
  <si>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</si>
  <si>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</si>
  <si>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</si>
  <si>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</si>
  <si>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</si>
  <si>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</si>
  <si>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</si>
  <si>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</si>
  <si>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</si>
  <si>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</si>
  <si>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</si>
  <si>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</si>
  <si>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</si>
  <si>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</si>
  <si>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</si>
  <si>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</si>
  <si>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</si>
  <si>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</si>
  <si>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</si>
  <si>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</si>
  <si>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</si>
  <si>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</si>
  <si>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</si>
  <si>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</si>
  <si>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</si>
  <si>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</si>
  <si>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</si>
  <si>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</si>
  <si>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</si>
  <si>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</si>
  <si>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</si>
  <si>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</si>
  <si>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</si>
  <si>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</si>
  <si>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</si>
  <si>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</si>
  <si>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</si>
  <si>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</si>
  <si>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</si>
  <si>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</si>
  <si>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</si>
  <si>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</si>
  <si>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</si>
  <si>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</si>
  <si>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</si>
  <si>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</si>
  <si>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</si>
  <si>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</si>
  <si>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</si>
  <si>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</si>
  <si>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</si>
  <si>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</si>
  <si>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</si>
  <si>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</si>
  <si>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</si>
  <si>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</si>
  <si>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</si>
  <si>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</si>
  <si>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</si>
  <si>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</si>
  <si>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</si>
  <si>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</si>
  <si>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</si>
  <si>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</si>
  <si>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</si>
  <si>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</si>
  <si>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</si>
  <si>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</si>
  <si>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</si>
  <si>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</si>
  <si>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</si>
  <si>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</si>
  <si>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</si>
  <si>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</si>
  <si>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</si>
  <si>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</si>
  <si>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</si>
  <si>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</si>
  <si>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</si>
  <si>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</si>
  <si>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</si>
  <si>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</si>
  <si>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</si>
  <si>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</si>
  <si>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</si>
  <si>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</si>
  <si>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</si>
  <si>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</si>
  <si>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</si>
  <si>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</si>
  <si>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</si>
  <si>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</si>
  <si>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</si>
  <si>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</si>
  <si>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</si>
  <si>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</si>
  <si>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</si>
  <si>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</si>
  <si>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</si>
  <si>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</si>
  <si>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</si>
  <si>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</si>
  <si>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</si>
  <si>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</si>
  <si>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</si>
  <si>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</si>
  <si>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</si>
  <si>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</si>
  <si>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</si>
  <si>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</si>
  <si>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</si>
  <si>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</si>
  <si>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</si>
  <si>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</si>
  <si>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</si>
  <si>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</si>
  <si>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</si>
  <si>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</si>
  <si>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</si>
  <si>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</si>
  <si>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</si>
  <si>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</si>
  <si>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</si>
  <si>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</si>
  <si>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</si>
  <si>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</si>
  <si>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</si>
  <si>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</si>
  <si>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</si>
  <si>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</si>
  <si>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</si>
  <si>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</si>
  <si>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</si>
  <si>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</si>
  <si>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</si>
  <si>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</si>
  <si>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</si>
  <si>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</si>
  <si>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</si>
  <si>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</si>
  <si>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</si>
  <si>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</si>
  <si>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</si>
  <si>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</si>
  <si>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</si>
  <si>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</si>
  <si>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</si>
  <si>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</si>
  <si>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</si>
  <si>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</si>
  <si>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</si>
  <si>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</si>
  <si>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</si>
  <si>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</si>
  <si>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</si>
  <si>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</si>
  <si>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</si>
  <si>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</si>
  <si>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</si>
  <si>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</si>
  <si>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</si>
  <si>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</si>
  <si>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</si>
  <si>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</si>
  <si>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</si>
  <si>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</si>
  <si>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</si>
  <si>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</si>
  <si>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</si>
  <si>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</si>
  <si>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</si>
  <si>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</si>
  <si>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</si>
  <si>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</si>
  <si>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</si>
  <si>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</si>
  <si>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</si>
  <si>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</si>
  <si>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</si>
  <si>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</si>
  <si>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</si>
  <si>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</si>
  <si>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</si>
  <si>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</si>
  <si>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</si>
  <si>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</si>
  <si>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</si>
  <si>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</si>
  <si>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</si>
  <si>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</si>
  <si>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</si>
  <si>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</si>
  <si>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</si>
  <si>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</si>
  <si>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</si>
  <si>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</si>
  <si>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</si>
  <si>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</si>
  <si>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</si>
  <si>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</si>
  <si>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</si>
  <si>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</si>
  <si>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</si>
  <si>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</si>
  <si>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</si>
  <si>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</si>
  <si>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</si>
  <si>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</si>
  <si>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</si>
  <si>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</si>
  <si>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</si>
  <si>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</si>
  <si>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</si>
  <si>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</si>
  <si>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</si>
  <si>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</si>
  <si>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</si>
  <si>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</si>
  <si>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</si>
  <si>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</si>
  <si>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</si>
  <si>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</si>
  <si>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</si>
  <si>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</si>
  <si>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</si>
  <si>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</si>
  <si>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</si>
  <si>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</si>
  <si>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</si>
  <si>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</si>
  <si>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</si>
  <si>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</si>
  <si>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</si>
  <si>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</si>
  <si>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</si>
  <si>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</si>
  <si>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</si>
  <si>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</si>
  <si>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</si>
  <si>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</si>
  <si>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</si>
  <si>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</si>
  <si>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</si>
  <si>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</si>
  <si>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</si>
  <si>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</si>
  <si>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</si>
  <si>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</si>
  <si>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</si>
  <si>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</si>
  <si>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</si>
  <si>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</si>
  <si>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</si>
  <si>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</si>
  <si>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</si>
  <si>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</si>
  <si>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</si>
  <si>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</si>
  <si>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</si>
  <si>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</si>
  <si>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</si>
  <si>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</si>
  <si>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</si>
  <si>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</si>
  <si>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</si>
  <si>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</si>
  <si>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</si>
  <si>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</si>
  <si>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</si>
  <si>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</si>
  <si>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</si>
  <si>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</si>
  <si>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</si>
  <si>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</si>
  <si>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</si>
  <si>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</si>
  <si>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</si>
  <si>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</si>
  <si>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</si>
  <si>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</si>
  <si>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</si>
  <si>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</si>
  <si>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</si>
  <si>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</si>
  <si>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</si>
  <si>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</si>
  <si>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</si>
  <si>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</si>
  <si>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</si>
  <si>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</si>
  <si>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</si>
  <si>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</si>
  <si>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</si>
  <si>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</si>
  <si>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</si>
  <si>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</si>
  <si>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</si>
  <si>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</si>
  <si>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</si>
  <si>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</si>
  <si>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</si>
  <si>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</si>
  <si>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</si>
  <si>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</si>
  <si>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</si>
  <si>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</si>
  <si>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</si>
  <si>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</si>
  <si>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</si>
  <si>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</si>
  <si>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</si>
  <si>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</si>
  <si>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</si>
  <si>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</si>
  <si>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</si>
  <si>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</si>
  <si>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</si>
  <si>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</si>
  <si>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</si>
  <si>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</si>
  <si>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</si>
  <si>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</si>
  <si>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</si>
  <si>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</si>
  <si>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</si>
  <si>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</si>
  <si>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</si>
  <si>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</si>
  <si>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</si>
  <si>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</si>
  <si>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</si>
  <si>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</si>
  <si>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</si>
  <si>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</si>
  <si>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</si>
  <si>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</si>
  <si>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</si>
  <si>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</si>
  <si>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</si>
  <si>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</si>
  <si>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</si>
  <si>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</si>
  <si>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</si>
  <si>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</si>
  <si>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</si>
  <si>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</si>
  <si>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</si>
  <si>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</si>
  <si>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</si>
  <si>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</si>
  <si>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</si>
  <si>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</si>
  <si>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</si>
  <si>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</si>
  <si>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</si>
  <si>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</si>
  <si>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</si>
  <si>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</si>
  <si>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</si>
  <si>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</si>
  <si>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</si>
  <si>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</si>
  <si>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</si>
  <si>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</si>
  <si>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</si>
  <si>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</si>
  <si>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</si>
  <si>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</si>
  <si>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</si>
  <si>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</si>
  <si>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</si>
  <si>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</si>
  <si>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</si>
  <si>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</si>
  <si>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</si>
  <si>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</si>
  <si>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</si>
  <si>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</si>
  <si>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</si>
  <si>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</si>
  <si>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</si>
  <si>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</si>
  <si>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</si>
  <si>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</si>
  <si>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</si>
  <si>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</si>
  <si>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</si>
  <si>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</si>
  <si>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</si>
  <si>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</si>
  <si>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</si>
  <si>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</si>
  <si>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</si>
  <si>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</si>
  <si>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</si>
  <si>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</si>
  <si>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</si>
  <si>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</si>
  <si>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</si>
  <si>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</si>
  <si>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</si>
  <si>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</si>
  <si>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</si>
  <si>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</si>
  <si>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</si>
  <si>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</si>
  <si>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</si>
  <si>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</si>
  <si>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</si>
  <si>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</si>
  <si>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</si>
  <si>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</si>
  <si>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</si>
  <si>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</si>
  <si>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</si>
  <si>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</si>
  <si>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</si>
  <si>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</si>
  <si>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</si>
  <si>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</si>
  <si>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</si>
  <si>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</si>
  <si>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</si>
  <si>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</si>
  <si>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</si>
  <si>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</si>
  <si>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</si>
  <si>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</si>
  <si>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</si>
  <si>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</si>
  <si>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</si>
  <si>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</si>
  <si>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</si>
  <si>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</si>
  <si>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</si>
  <si>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</si>
  <si>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</si>
  <si>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</si>
  <si>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</si>
  <si>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</si>
  <si>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</si>
  <si>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</si>
  <si>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</si>
  <si>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</si>
  <si>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</si>
  <si>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</si>
  <si>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</si>
  <si>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</si>
  <si>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</si>
  <si>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</si>
  <si>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</si>
  <si>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</si>
  <si>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</si>
  <si>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</si>
  <si>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</si>
  <si>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</si>
  <si>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</si>
  <si>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</si>
  <si>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</si>
  <si>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</si>
  <si>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</si>
  <si>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</si>
  <si>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</si>
  <si>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</si>
  <si>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</si>
  <si>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</si>
  <si>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</si>
  <si>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</si>
  <si>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</si>
  <si>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</si>
  <si>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</si>
  <si>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</si>
  <si>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</si>
  <si>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</si>
  <si>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</si>
  <si>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</si>
  <si>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</si>
  <si>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</si>
  <si>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</si>
  <si>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</si>
  <si>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</si>
  <si>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</si>
  <si>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</si>
  <si>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</si>
  <si>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</si>
  <si>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</si>
  <si>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</si>
  <si>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</si>
  <si>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</si>
  <si>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</si>
  <si>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</si>
  <si>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</si>
  <si>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</si>
  <si>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</si>
  <si>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</si>
  <si>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</si>
  <si>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</si>
  <si>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</si>
  <si>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</si>
  <si>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</si>
  <si>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</si>
  <si>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</si>
  <si>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</si>
  <si>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</si>
  <si>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</si>
  <si>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</si>
  <si>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</si>
  <si>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</si>
  <si>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</si>
  <si>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</si>
  <si>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</si>
  <si>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</si>
  <si>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</si>
  <si>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</si>
  <si>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</si>
  <si>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</si>
  <si>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</si>
  <si>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</si>
  <si>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</si>
  <si>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</si>
  <si>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</si>
  <si>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</si>
  <si>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</si>
  <si>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</si>
  <si>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</si>
  <si>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</si>
  <si>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</si>
  <si>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</si>
  <si>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</si>
  <si>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</si>
  <si>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</si>
  <si>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</si>
  <si>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</si>
  <si>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</si>
  <si>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</si>
  <si>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</si>
  <si>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</si>
  <si>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</si>
  <si>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</si>
  <si>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</si>
  <si>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</si>
  <si>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</si>
  <si>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</si>
  <si>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</si>
  <si>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</si>
  <si>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</si>
  <si>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</si>
  <si>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</si>
  <si>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</si>
  <si>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</si>
  <si>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</si>
  <si>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</si>
  <si>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</si>
  <si>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</si>
  <si>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</si>
  <si>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</si>
  <si>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</si>
  <si>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</si>
  <si>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</si>
  <si>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</si>
  <si>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</si>
  <si>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</si>
  <si>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</si>
  <si>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</si>
  <si>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</si>
  <si>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</si>
  <si>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</si>
  <si>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</si>
  <si>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</si>
  <si>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</si>
  <si>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</si>
  <si>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</si>
  <si>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</si>
  <si>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</si>
  <si>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</si>
  <si>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</si>
  <si>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</si>
  <si>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</si>
  <si>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</si>
  <si>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</si>
  <si>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</si>
  <si>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</si>
  <si>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</si>
  <si>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</si>
  <si>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</si>
  <si>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</si>
  <si>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</si>
  <si>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</si>
  <si>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</si>
  <si>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</si>
  <si>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</si>
  <si>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</si>
  <si>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</si>
  <si>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</si>
  <si>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</si>
  <si>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</si>
  <si>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</si>
  <si>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</si>
  <si>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</si>
  <si>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</si>
  <si>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</si>
  <si>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</si>
  <si>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</si>
  <si>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</si>
  <si>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</si>
  <si>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</si>
  <si>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</si>
  <si>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</si>
  <si>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</si>
  <si>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</si>
  <si>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</si>
  <si>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</si>
  <si>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</si>
  <si>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</si>
  <si>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</si>
  <si>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</si>
  <si>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</si>
  <si>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</si>
  <si>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</si>
  <si>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</si>
  <si>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</si>
  <si>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</si>
  <si>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</si>
  <si>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</si>
  <si>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</si>
  <si>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</si>
  <si>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</si>
  <si>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</si>
  <si>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</si>
  <si>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</si>
  <si>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</si>
  <si>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</si>
  <si>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</si>
  <si>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</si>
  <si>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</si>
  <si>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</si>
  <si>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</si>
  <si>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</si>
  <si>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</si>
  <si>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</si>
  <si>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</si>
  <si>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</si>
  <si>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</si>
  <si>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</si>
  <si>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</si>
  <si>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</si>
  <si>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</si>
  <si>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</si>
  <si>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</si>
  <si>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</si>
  <si>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</si>
  <si>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</si>
  <si>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</si>
  <si>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</si>
  <si>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</si>
  <si>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</si>
  <si>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</si>
  <si>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</si>
  <si>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</si>
  <si>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</si>
  <si>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</si>
  <si>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</si>
  <si>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</si>
  <si>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</si>
  <si>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</si>
  <si>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</si>
  <si>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</si>
  <si>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</si>
  <si>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</si>
  <si>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</si>
  <si>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</si>
  <si>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</si>
  <si>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</si>
  <si>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</si>
  <si>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</si>
  <si>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</si>
  <si>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</si>
  <si>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</si>
  <si>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</si>
  <si>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</si>
  <si>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</si>
  <si>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</si>
  <si>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</si>
  <si>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</si>
  <si>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</si>
  <si>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</si>
  <si>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</si>
  <si>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</si>
  <si>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</si>
  <si>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</si>
  <si>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</si>
  <si>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</si>
  <si>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</si>
  <si>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</si>
  <si>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</si>
  <si>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</si>
  <si>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</si>
  <si>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</si>
  <si>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</si>
  <si>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</si>
  <si>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</si>
  <si>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</si>
  <si>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</si>
  <si>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</si>
  <si>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</si>
  <si>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</si>
  <si>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</si>
  <si>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</si>
  <si>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</si>
  <si>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</si>
  <si>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</si>
  <si>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</si>
  <si>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</si>
  <si>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</si>
  <si>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</si>
  <si>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</si>
  <si>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</si>
  <si>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</si>
  <si>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</si>
  <si>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</si>
  <si>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</si>
  <si>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</si>
  <si>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</si>
  <si>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</si>
  <si>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</si>
  <si>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</si>
  <si>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</si>
  <si>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</si>
  <si>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</si>
  <si>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</si>
  <si>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</si>
  <si>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</si>
  <si>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</si>
  <si>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</si>
  <si>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</si>
  <si>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</si>
  <si>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</si>
  <si>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</si>
  <si>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</si>
  <si>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</si>
  <si>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</si>
  <si>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</si>
  <si>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</si>
  <si>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</si>
  <si>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</si>
  <si>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</si>
  <si>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</si>
  <si>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</si>
  <si>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</si>
  <si>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</si>
  <si>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</si>
  <si>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</si>
  <si>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</si>
  <si>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</si>
  <si>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</si>
  <si>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</si>
  <si>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</si>
  <si>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</si>
  <si>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</si>
  <si>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</si>
  <si>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</si>
  <si>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</si>
  <si>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</si>
  <si>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</si>
  <si>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</si>
  <si>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</si>
  <si>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</si>
  <si>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</si>
  <si>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</si>
  <si>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</si>
  <si>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</si>
  <si>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</si>
  <si>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</si>
  <si>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</si>
  <si>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</si>
  <si>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</si>
  <si>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</si>
  <si>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</si>
  <si>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</si>
  <si>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</si>
  <si>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</si>
  <si>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</si>
  <si>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</si>
  <si>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</si>
  <si>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</si>
  <si>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</si>
  <si>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</si>
  <si>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</si>
  <si>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</si>
  <si>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</si>
  <si>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</si>
  <si>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</si>
  <si>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</si>
  <si>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</si>
  <si>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</si>
  <si>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</si>
  <si>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</si>
  <si>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</si>
  <si>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</si>
  <si>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</si>
  <si>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</si>
  <si>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</si>
  <si>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</si>
  <si>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</si>
  <si>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</si>
  <si>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</si>
  <si>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</si>
  <si>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</si>
  <si>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</si>
  <si>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</si>
  <si>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</si>
  <si>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</si>
  <si>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</si>
  <si>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</si>
  <si>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</si>
  <si>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</si>
  <si>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</si>
  <si>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</si>
  <si>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</si>
  <si>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</si>
  <si>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</si>
  <si>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</si>
  <si>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</si>
  <si>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</si>
  <si>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</si>
  <si>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</si>
  <si>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</si>
  <si>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</si>
  <si>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</si>
  <si>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</si>
  <si>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</si>
  <si>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</si>
  <si>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</si>
  <si>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</si>
  <si>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</si>
  <si>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</si>
  <si>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</si>
  <si>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</si>
  <si>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</si>
  <si>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</si>
  <si>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</si>
  <si>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</si>
  <si>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</si>
  <si>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</si>
  <si>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</si>
  <si>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</si>
  <si>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</si>
  <si>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</si>
  <si>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</si>
  <si>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</si>
  <si>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</si>
  <si>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</si>
  <si>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</si>
  <si>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</si>
  <si>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</si>
  <si>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</si>
  <si>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</si>
  <si>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</si>
  <si>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</si>
  <si>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</si>
  <si>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</si>
  <si>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</si>
  <si>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</si>
  <si>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</si>
  <si>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</si>
  <si>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</si>
  <si>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</si>
  <si>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</si>
  <si>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</si>
  <si>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</si>
  <si>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</si>
  <si>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</si>
  <si>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</si>
  <si>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</si>
  <si>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</si>
  <si>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</si>
  <si>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</si>
  <si>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</si>
  <si>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</si>
  <si>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</si>
  <si>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</si>
  <si>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</si>
  <si>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</si>
  <si>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</si>
  <si>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</si>
  <si>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</si>
  <si>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</si>
  <si>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</si>
  <si>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</si>
  <si>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</si>
  <si>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</si>
  <si>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</si>
  <si>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</si>
  <si>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</si>
  <si>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</si>
  <si>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</si>
  <si>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</si>
  <si>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</si>
  <si>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</si>
  <si>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</si>
  <si>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</si>
  <si>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</si>
  <si>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</si>
  <si>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</si>
  <si>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</si>
  <si>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</si>
  <si>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</si>
  <si>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</si>
  <si>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</si>
  <si>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</si>
  <si>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</si>
  <si>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</si>
  <si>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</si>
  <si>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</si>
  <si>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</si>
  <si>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</si>
  <si>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</si>
  <si>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</si>
  <si>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</si>
  <si>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</si>
  <si>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</si>
  <si>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</si>
  <si>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</si>
  <si>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</si>
  <si>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</si>
  <si>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</si>
  <si>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</si>
  <si>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</si>
  <si>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</si>
  <si>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</si>
  <si>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</si>
  <si>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</si>
  <si>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</si>
  <si>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</si>
  <si>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</si>
  <si>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</si>
  <si>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</si>
  <si>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</si>
  <si>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</si>
  <si>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</si>
  <si>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</si>
  <si>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</si>
  <si>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</si>
  <si>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</si>
  <si>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</si>
  <si>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</si>
  <si>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</si>
  <si>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</si>
  <si>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</si>
  <si>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</si>
  <si>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</si>
  <si>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</si>
  <si>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</si>
  <si>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</si>
  <si>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</si>
  <si>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</si>
  <si>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</si>
  <si>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</si>
  <si>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</si>
  <si>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</si>
  <si>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</si>
  <si>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</si>
  <si>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</si>
  <si>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</si>
  <si>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</si>
  <si>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</si>
  <si>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</si>
  <si>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</si>
  <si>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</si>
  <si>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</si>
  <si>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</si>
  <si>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</si>
  <si>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</si>
  <si>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</si>
  <si>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</si>
  <si>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</si>
  <si>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</si>
  <si>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</si>
  <si>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</si>
  <si>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</si>
  <si>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</si>
  <si>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</si>
  <si>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</si>
  <si>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</si>
  <si>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</si>
  <si>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</si>
  <si>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</si>
  <si>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</si>
  <si>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</si>
  <si>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</si>
  <si>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</si>
  <si>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</si>
  <si>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</si>
  <si>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</si>
  <si>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</si>
  <si>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</si>
  <si>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</si>
  <si>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</si>
  <si>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</si>
  <si>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</si>
  <si>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</si>
  <si>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</si>
  <si>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</si>
  <si>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</si>
  <si>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</si>
  <si>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</si>
  <si>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</si>
  <si>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</si>
  <si>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</si>
  <si>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</si>
  <si>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</si>
  <si>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</si>
  <si>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</si>
  <si>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</si>
  <si>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</si>
  <si>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</si>
  <si>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</si>
  <si>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</si>
  <si>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</si>
  <si>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</si>
  <si>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</si>
  <si>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</si>
  <si>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</si>
  <si>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</si>
  <si>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</si>
  <si>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</si>
  <si>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</si>
  <si>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</si>
  <si>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</si>
  <si>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</si>
  <si>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</si>
  <si>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</si>
  <si>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</si>
  <si>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</si>
  <si>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</si>
  <si>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</si>
  <si>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</si>
  <si>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</si>
  <si>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</si>
  <si>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</si>
  <si>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</si>
  <si>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</si>
  <si>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</si>
  <si>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</si>
  <si>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</si>
  <si>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</si>
  <si>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</si>
  <si>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</si>
  <si>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</si>
  <si>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</si>
  <si>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</si>
  <si>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</si>
  <si>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</si>
  <si>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</si>
  <si>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</si>
  <si>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</si>
  <si>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</si>
  <si>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</si>
  <si>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</si>
  <si>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</si>
  <si>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</si>
  <si>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</si>
  <si>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</si>
  <si>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</si>
  <si>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</si>
  <si>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</si>
  <si>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</si>
  <si>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</si>
  <si>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</si>
  <si>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</si>
  <si>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</si>
  <si>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</si>
  <si>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</si>
  <si>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</si>
  <si>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</si>
  <si>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</si>
  <si>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</si>
  <si>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</si>
  <si>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</si>
  <si>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</si>
  <si>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</si>
  <si>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</si>
  <si>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</si>
  <si>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</si>
  <si>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</si>
  <si>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</si>
  <si>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</si>
  <si>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</si>
  <si>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</si>
  <si>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</si>
  <si>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</si>
  <si>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</si>
  <si>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</si>
  <si>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</si>
  <si>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</si>
  <si>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</si>
  <si>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</si>
  <si>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</si>
  <si>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</si>
  <si>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</si>
  <si>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</si>
  <si>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</si>
  <si>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</si>
  <si>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</si>
  <si>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</si>
  <si>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</si>
  <si>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</si>
  <si>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</si>
  <si>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</si>
  <si>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</si>
  <si>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</si>
  <si>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</si>
  <si>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</si>
  <si>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</si>
  <si>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</si>
  <si>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</si>
  <si>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</si>
  <si>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</si>
  <si>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</si>
  <si>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</si>
  <si>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</si>
  <si>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</si>
  <si>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</si>
  <si>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</si>
  <si>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</si>
  <si>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</si>
  <si>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</si>
  <si>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</si>
  <si>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</si>
  <si>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</si>
  <si>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</si>
  <si>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</si>
  <si>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</si>
  <si>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</si>
  <si>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</si>
  <si>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</si>
  <si>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</si>
  <si>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</si>
  <si>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</si>
  <si>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</si>
  <si>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</si>
  <si>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</si>
  <si>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</si>
  <si>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</si>
  <si>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</si>
  <si>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</si>
  <si>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</si>
  <si>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</si>
  <si>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</si>
  <si>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</si>
  <si>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</si>
  <si>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</si>
  <si>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</si>
  <si>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</si>
  <si>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</si>
  <si>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</si>
  <si>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</si>
  <si>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</si>
  <si>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</si>
  <si>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</si>
  <si>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</si>
  <si>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</si>
  <si>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</si>
  <si>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</si>
  <si>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</si>
  <si>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</si>
  <si>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</si>
  <si>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</si>
  <si>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</si>
  <si>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</si>
  <si>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</si>
  <si>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</si>
  <si>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</si>
  <si>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</si>
  <si>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</si>
  <si>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</si>
  <si>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</si>
  <si>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</si>
  <si>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</si>
  <si>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</si>
  <si>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</si>
  <si>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</si>
  <si>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</si>
  <si>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</si>
  <si>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</si>
  <si>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</si>
  <si>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</si>
  <si>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</si>
  <si>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</si>
  <si>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</si>
  <si>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</si>
  <si>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</si>
  <si>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</si>
  <si>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</si>
  <si>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</si>
  <si>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</si>
  <si>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</si>
  <si>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</si>
  <si>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</si>
  <si>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</si>
  <si>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</si>
  <si>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</si>
  <si>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</si>
  <si>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</si>
  <si>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</si>
  <si>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</si>
  <si>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</si>
  <si>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</si>
  <si>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</si>
  <si>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</si>
  <si>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</si>
  <si>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</si>
  <si>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</si>
  <si>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</si>
  <si>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</si>
  <si>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</si>
  <si>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</si>
  <si>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</si>
  <si>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</si>
  <si>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</si>
  <si>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</si>
  <si>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</si>
  <si>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</si>
  <si>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</si>
  <si>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</si>
  <si>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</si>
  <si>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</si>
  <si>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</si>
  <si>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</si>
  <si>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</si>
  <si>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</si>
  <si>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</si>
  <si>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</si>
  <si>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</si>
  <si>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</si>
  <si>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</si>
  <si>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</si>
  <si>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</si>
  <si>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</si>
  <si>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</si>
  <si>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</si>
  <si>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</si>
  <si>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</si>
  <si>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</si>
  <si>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</si>
  <si>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</si>
  <si>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</si>
  <si>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</si>
  <si>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</si>
  <si>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</si>
  <si>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</si>
  <si>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</si>
  <si>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</si>
  <si>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</si>
  <si>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</si>
  <si>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</si>
  <si>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</si>
  <si>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</si>
  <si>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</si>
  <si>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</si>
  <si>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</si>
  <si>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</si>
  <si>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</si>
  <si>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</si>
  <si>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</si>
  <si>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</si>
  <si>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</si>
  <si>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</si>
  <si>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</si>
  <si>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</si>
  <si>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</si>
  <si>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</si>
  <si>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</si>
  <si>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</si>
  <si>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</si>
  <si>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</si>
  <si>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</si>
  <si>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</si>
  <si>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</si>
  <si>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</si>
  <si>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</si>
  <si>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</si>
  <si>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</si>
  <si>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</si>
  <si>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</si>
  <si>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</si>
  <si>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</si>
  <si>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</si>
  <si>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</si>
  <si>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</si>
  <si>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</si>
  <si>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</si>
  <si>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</si>
  <si>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</si>
  <si>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</si>
  <si>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</si>
  <si>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</si>
  <si>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</si>
  <si>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</si>
  <si>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</si>
  <si>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</si>
  <si>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</si>
  <si>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</si>
  <si>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</si>
  <si>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</si>
  <si>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</si>
  <si>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</si>
  <si>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</si>
  <si>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</si>
  <si>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</si>
  <si>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</si>
  <si>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</si>
  <si>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</si>
  <si>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</si>
  <si>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</si>
  <si>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</si>
  <si>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</si>
  <si>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</si>
  <si>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</si>
  <si>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</si>
  <si>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</si>
  <si>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</si>
  <si>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</si>
  <si>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</si>
  <si>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</si>
  <si>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</si>
  <si>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</si>
  <si>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</si>
  <si>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</si>
  <si>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</si>
  <si>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</si>
  <si>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</si>
  <si>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</si>
  <si>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</si>
  <si>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</si>
  <si>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</si>
  <si>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</si>
  <si>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</si>
  <si>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</si>
  <si>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</si>
  <si>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</si>
  <si>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</si>
  <si>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</si>
  <si>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</si>
  <si>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</si>
  <si>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</si>
  <si>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</si>
  <si>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</si>
  <si>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</si>
  <si>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</si>
  <si>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</si>
  <si>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</si>
  <si>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</si>
  <si>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</si>
  <si>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</si>
  <si>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</si>
  <si>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</si>
  <si>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</si>
  <si>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</si>
  <si>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</si>
  <si>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</si>
  <si>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</si>
  <si>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</si>
  <si>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</si>
  <si>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</si>
  <si>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</si>
  <si>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</si>
  <si>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</si>
  <si>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</si>
  <si>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</si>
  <si>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</si>
  <si>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</si>
  <si>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</si>
  <si>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</si>
  <si>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</si>
  <si>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</si>
  <si>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</si>
  <si>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</si>
  <si>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</si>
  <si>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</si>
  <si>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</si>
  <si>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</si>
  <si>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</si>
  <si>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</si>
  <si>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</si>
  <si>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</si>
  <si>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</si>
  <si>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</si>
  <si>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</si>
  <si>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</si>
  <si>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</si>
  <si>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</si>
  <si>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</si>
  <si>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</si>
  <si>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</si>
  <si>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</si>
  <si>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</si>
  <si>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</si>
  <si>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</si>
  <si>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</si>
  <si>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</si>
  <si>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</si>
  <si>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</si>
  <si>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</si>
  <si>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</si>
  <si>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</si>
  <si>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</si>
  <si>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</si>
  <si>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</si>
  <si>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</si>
  <si>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</si>
  <si>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</si>
  <si>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</si>
  <si>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</si>
  <si>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</si>
  <si>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</si>
  <si>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</si>
  <si>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</si>
  <si>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</si>
  <si>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</si>
  <si>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</si>
  <si>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</si>
  <si>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</si>
  <si>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</si>
  <si>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</si>
  <si>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</si>
  <si>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</si>
  <si>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</si>
  <si>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</si>
  <si>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</si>
  <si>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</si>
  <si>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</si>
  <si>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</si>
  <si>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</si>
  <si>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</si>
  <si>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</si>
  <si>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</si>
  <si>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</si>
  <si>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</si>
  <si>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</si>
  <si>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</si>
  <si>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</si>
  <si>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</si>
  <si>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</si>
  <si>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</si>
  <si>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</si>
  <si>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</si>
  <si>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</si>
  <si>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</si>
  <si>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</si>
  <si>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</si>
  <si>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</si>
  <si>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</si>
  <si>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</si>
  <si>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</si>
  <si>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</si>
  <si>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</si>
  <si>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</si>
  <si>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</si>
  <si>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</si>
  <si>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</si>
  <si>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</si>
  <si>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</si>
  <si>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</si>
  <si>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</si>
  <si>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</si>
  <si>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</si>
  <si>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</si>
  <si>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</si>
  <si>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</si>
  <si>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</si>
  <si>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</si>
  <si>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</si>
  <si>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</si>
  <si>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</si>
  <si>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</si>
  <si>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</si>
  <si>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</si>
  <si>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</si>
  <si>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</si>
  <si>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</si>
  <si>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</si>
  <si>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</si>
  <si>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</si>
  <si>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</si>
  <si>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</si>
  <si>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</si>
  <si>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</si>
  <si>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</si>
  <si>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</si>
  <si>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</si>
  <si>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</si>
  <si>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</si>
  <si>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</si>
  <si>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</si>
  <si>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</si>
  <si>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</si>
  <si>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</si>
  <si>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</si>
  <si>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</si>
  <si>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</si>
  <si>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</si>
  <si>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</si>
  <si>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</si>
  <si>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</si>
  <si>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</si>
  <si>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</si>
  <si>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</si>
  <si>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</si>
  <si>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</si>
  <si>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</si>
  <si>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</si>
  <si>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</si>
  <si>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</si>
  <si>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</si>
  <si>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</si>
  <si>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</si>
  <si>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</si>
  <si>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</si>
  <si>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</si>
  <si>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</si>
  <si>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</si>
  <si>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</si>
  <si>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</si>
  <si>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</si>
  <si>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</si>
  <si>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</si>
  <si>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</si>
  <si>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</si>
  <si>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</si>
  <si>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</si>
  <si>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</si>
  <si>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</si>
  <si>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</si>
  <si>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</si>
  <si>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</si>
  <si>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</si>
  <si>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</si>
  <si>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</si>
  <si>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</si>
  <si>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</si>
  <si>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</si>
  <si>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</si>
  <si>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</si>
  <si>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</si>
  <si>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</si>
  <si>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</si>
  <si>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</si>
  <si>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</si>
  <si>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</si>
  <si>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</si>
  <si>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</si>
  <si>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</si>
  <si>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</si>
  <si>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</si>
  <si>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</si>
  <si>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</si>
  <si>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</si>
  <si>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</si>
  <si>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</si>
  <si>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</si>
  <si>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</si>
  <si>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</si>
  <si>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</si>
  <si>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</si>
  <si>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</si>
  <si>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</si>
  <si>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</si>
  <si>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</si>
  <si>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</si>
  <si>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</si>
  <si>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</si>
  <si>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</si>
  <si>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</si>
  <si>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</si>
  <si>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</si>
  <si>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</si>
  <si>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</si>
  <si>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</si>
  <si>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</si>
  <si>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</si>
  <si>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</si>
  <si>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</si>
  <si>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</si>
  <si>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</si>
  <si>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</si>
  <si>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</si>
  <si>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</si>
  <si>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</si>
  <si>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</si>
  <si>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</si>
  <si>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</si>
  <si>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</si>
  <si>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</si>
  <si>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</si>
  <si>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</si>
  <si>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</si>
  <si>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</si>
  <si>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</si>
  <si>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</si>
  <si>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</si>
  <si>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</si>
  <si>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</si>
  <si>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</si>
  <si>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</si>
  <si>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</si>
  <si>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</si>
  <si>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</si>
  <si>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</si>
  <si>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</si>
  <si>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</si>
  <si>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</si>
  <si>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</si>
  <si>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</si>
  <si>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</si>
  <si>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</si>
  <si>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</si>
  <si>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</si>
  <si>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</si>
  <si>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</si>
  <si>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</si>
  <si>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</si>
  <si>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</si>
  <si>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</si>
  <si>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</si>
  <si>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</si>
  <si>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</si>
  <si>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</si>
  <si>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</si>
  <si>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</si>
  <si>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</si>
  <si>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</si>
  <si>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</si>
  <si>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</si>
  <si>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</si>
  <si>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</si>
  <si>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</si>
  <si>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</si>
  <si>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</si>
  <si>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</si>
  <si>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</si>
  <si>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</si>
  <si>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</si>
  <si>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</si>
  <si>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</si>
  <si>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</si>
  <si>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</si>
  <si>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</si>
  <si>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</si>
  <si>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</si>
  <si>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</si>
  <si>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</si>
  <si>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</si>
  <si>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</si>
  <si>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</si>
  <si>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</si>
  <si>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</si>
  <si>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</si>
  <si>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</si>
  <si>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</si>
  <si>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</si>
  <si>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</si>
  <si>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</si>
  <si>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</si>
  <si>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</si>
  <si>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</si>
  <si>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</si>
  <si>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</si>
  <si>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</si>
  <si>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</si>
  <si>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</si>
  <si>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</si>
  <si>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</si>
  <si>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</si>
  <si>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</si>
  <si>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</si>
  <si>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</si>
  <si>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</si>
  <si>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</si>
  <si>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</si>
  <si>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</si>
  <si>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</si>
  <si>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</si>
  <si>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</si>
  <si>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</si>
  <si>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</si>
  <si>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</si>
  <si>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</si>
  <si>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</si>
  <si>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</si>
  <si>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</si>
  <si>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</si>
  <si>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</si>
  <si>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</si>
  <si>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</si>
  <si>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</si>
  <si>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</si>
  <si>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</si>
  <si>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</si>
  <si>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</si>
  <si>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</si>
  <si>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</si>
  <si>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</si>
  <si>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</si>
  <si>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</si>
  <si>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</si>
  <si>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</si>
  <si>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</si>
  <si>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</si>
  <si>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</si>
  <si>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</si>
  <si>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</si>
  <si>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</si>
  <si>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</si>
  <si>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</si>
  <si>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</si>
  <si>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</si>
  <si>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</si>
  <si>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</si>
  <si>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</si>
  <si>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</si>
  <si>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</si>
  <si>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</si>
  <si>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</si>
  <si>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</si>
  <si>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</si>
  <si>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</si>
  <si>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</si>
  <si>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</si>
  <si>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</si>
  <si>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</si>
  <si>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</si>
  <si>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</si>
  <si>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</si>
  <si>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</si>
  <si>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</si>
  <si>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</si>
  <si>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</si>
  <si>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</si>
  <si>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</si>
  <si>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</si>
  <si>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</si>
  <si>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</si>
  <si>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</si>
  <si>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</si>
  <si>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</si>
  <si>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</si>
  <si>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</si>
  <si>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</si>
  <si>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</si>
  <si>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</si>
  <si>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</si>
  <si>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</si>
  <si>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</si>
  <si>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</si>
  <si>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</si>
  <si>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</si>
  <si>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</si>
  <si>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</si>
  <si>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</si>
  <si>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</si>
  <si>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</si>
  <si>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</si>
  <si>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</si>
  <si>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</si>
  <si>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</si>
  <si>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</si>
  <si>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</si>
  <si>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</si>
  <si>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</si>
  <si>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</si>
  <si>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</si>
  <si>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</si>
  <si>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</si>
  <si>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</si>
  <si>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</si>
  <si>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</si>
  <si>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</si>
  <si>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</si>
  <si>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</si>
  <si>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</si>
  <si>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</si>
  <si>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</si>
  <si>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</si>
  <si>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</si>
  <si>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</si>
  <si>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</si>
  <si>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</si>
  <si>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</si>
  <si>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</si>
  <si>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</si>
  <si>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</si>
  <si>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</si>
  <si>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</si>
  <si>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</si>
  <si>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</si>
  <si>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</si>
  <si>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</si>
  <si>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</si>
  <si>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</si>
  <si>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</si>
  <si>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</si>
  <si>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</si>
  <si>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</si>
  <si>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</si>
  <si>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</si>
  <si>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</si>
  <si>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</si>
  <si>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</si>
  <si>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</si>
  <si>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</si>
  <si>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</si>
  <si>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</si>
  <si>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</si>
  <si>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</si>
  <si>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</si>
  <si>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</si>
  <si>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</si>
  <si>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</si>
  <si>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</si>
  <si>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</si>
  <si>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</si>
  <si>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</si>
  <si>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</si>
  <si>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</si>
  <si>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</si>
  <si>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</si>
  <si>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</si>
  <si>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</si>
  <si>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</si>
  <si>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</si>
  <si>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</si>
  <si>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</si>
  <si>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</si>
  <si>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</si>
  <si>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</si>
  <si>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</si>
  <si>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</si>
  <si>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</si>
  <si>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</si>
  <si>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</si>
  <si>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</si>
  <si>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</si>
  <si>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</si>
  <si>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</si>
  <si>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</si>
  <si>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</si>
  <si>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</si>
  <si>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</si>
  <si>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</si>
  <si>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</si>
  <si>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</si>
  <si>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</si>
  <si>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</si>
  <si>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</si>
  <si>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</si>
  <si>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</si>
  <si>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</si>
  <si>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</si>
  <si>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</si>
  <si>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</si>
  <si>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</si>
  <si>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</si>
  <si>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</si>
  <si>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</si>
  <si>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</si>
  <si>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</si>
  <si>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</si>
  <si>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</si>
  <si>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</si>
  <si>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</si>
  <si>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</si>
  <si>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</si>
  <si>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</si>
  <si>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</si>
  <si>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</si>
  <si>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</si>
  <si>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</si>
  <si>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</si>
  <si>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</si>
  <si>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</si>
  <si>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</si>
  <si>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</si>
  <si>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</si>
  <si>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</si>
  <si>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</si>
  <si>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</si>
  <si>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</si>
  <si>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</si>
  <si>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</si>
  <si>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</si>
  <si>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</si>
  <si>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</si>
  <si>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</si>
  <si>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</si>
  <si>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</si>
  <si>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</si>
  <si>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</si>
  <si>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</si>
  <si>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</si>
  <si>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</si>
  <si>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</si>
  <si>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</si>
  <si>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</si>
  <si>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</si>
  <si>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</si>
  <si>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</si>
  <si>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</si>
  <si>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</si>
  <si>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</si>
  <si>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</si>
  <si>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</si>
  <si>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</si>
  <si>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</si>
  <si>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</si>
  <si>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</si>
  <si>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</si>
  <si>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</si>
  <si>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</si>
  <si>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</si>
  <si>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</si>
  <si>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</si>
  <si>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</si>
  <si>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</si>
  <si>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</si>
  <si>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</si>
  <si>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</si>
  <si>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</si>
  <si>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</si>
  <si>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</si>
  <si>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</si>
  <si>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</si>
  <si>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</si>
  <si>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</si>
  <si>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</si>
  <si>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</si>
  <si>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</si>
  <si>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</si>
  <si>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</si>
  <si>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</si>
  <si>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</si>
  <si>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</si>
  <si>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</si>
  <si>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</si>
  <si>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</si>
  <si>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</si>
  <si>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</si>
  <si>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</si>
  <si>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</si>
  <si>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</si>
  <si>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</si>
  <si>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</si>
  <si>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</si>
  <si>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</si>
  <si>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</si>
  <si>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</si>
  <si>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</si>
  <si>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</si>
  <si>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</si>
  <si>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</si>
  <si>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</si>
  <si>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</si>
  <si>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</si>
  <si>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</si>
  <si>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</si>
  <si>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</si>
  <si>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</si>
  <si>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</si>
  <si>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</si>
  <si>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</si>
  <si>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</si>
  <si>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</si>
  <si>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</si>
  <si>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</si>
  <si>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</si>
  <si>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</si>
  <si>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</si>
  <si>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</si>
  <si>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</si>
  <si>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</si>
  <si>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</si>
  <si>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</si>
  <si>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</si>
  <si>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</si>
  <si>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</si>
  <si>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</si>
  <si>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</si>
  <si>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</si>
  <si>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</si>
  <si>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</si>
  <si>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</si>
  <si>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</si>
  <si>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</si>
  <si>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</si>
  <si>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</si>
  <si>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</si>
  <si>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</si>
  <si>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</si>
  <si>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</si>
  <si>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</si>
  <si>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</si>
  <si>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</si>
  <si>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</si>
  <si>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</si>
  <si>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</si>
  <si>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</si>
  <si>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</si>
  <si>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</si>
  <si>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</si>
  <si>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</si>
  <si>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</si>
  <si>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</si>
  <si>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</si>
  <si>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</si>
  <si>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</si>
  <si>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</si>
  <si>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</si>
  <si>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</si>
  <si>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</si>
  <si>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</si>
  <si>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</si>
  <si>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</si>
  <si>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</si>
  <si>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</si>
  <si>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</si>
  <si>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</si>
  <si>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</si>
  <si>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</si>
  <si>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</si>
  <si>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</si>
  <si>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</si>
  <si>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</si>
  <si>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</si>
  <si>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</si>
  <si>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</si>
  <si>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</si>
  <si>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</si>
  <si>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</si>
  <si>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</si>
  <si>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</si>
  <si>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</si>
  <si>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</si>
  <si>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</si>
  <si>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</si>
  <si>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</si>
  <si>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</si>
  <si>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</si>
  <si>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</si>
  <si>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</si>
  <si>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</si>
  <si>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</si>
  <si>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</si>
  <si>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</si>
  <si>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</si>
  <si>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</si>
  <si>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</si>
  <si>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</si>
  <si>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</si>
  <si>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</si>
  <si>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</si>
  <si>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</si>
  <si>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</si>
  <si>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</si>
  <si>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</si>
  <si>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</si>
  <si>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</si>
  <si>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</si>
  <si>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</si>
  <si>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</si>
  <si>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</si>
  <si>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</si>
  <si>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</si>
  <si>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</si>
  <si>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</si>
  <si>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</si>
  <si>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</si>
  <si>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</si>
  <si>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</si>
  <si>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</si>
  <si>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</si>
  <si>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</si>
  <si>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</si>
  <si>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</si>
  <si>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</si>
  <si>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</si>
  <si>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</si>
  <si>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</si>
  <si>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</si>
  <si>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</si>
  <si>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</si>
  <si>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</si>
  <si>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</si>
  <si>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</si>
  <si>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</si>
  <si>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</si>
  <si>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</si>
  <si>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</si>
  <si>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</si>
  <si>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</si>
  <si>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</si>
  <si>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</si>
  <si>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</si>
  <si>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</si>
  <si>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</si>
  <si>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</si>
  <si>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</si>
  <si>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</si>
  <si>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</si>
  <si>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</si>
  <si>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</si>
  <si>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</si>
  <si>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</si>
  <si>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</si>
  <si>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</si>
  <si>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</si>
  <si>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</si>
  <si>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</si>
  <si>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</si>
  <si>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</si>
  <si>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</si>
  <si>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</si>
  <si>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</si>
  <si>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</si>
  <si>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</si>
  <si>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</si>
  <si>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</si>
  <si>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</si>
  <si>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</si>
  <si>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</si>
  <si>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</si>
  <si>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</si>
  <si>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</si>
  <si>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</si>
  <si>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</si>
  <si>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</si>
  <si>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</si>
  <si>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</si>
  <si>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</si>
  <si>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</si>
  <si>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</si>
  <si>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</si>
  <si>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</si>
  <si>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</si>
  <si>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</si>
  <si>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</si>
  <si>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</si>
  <si>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</si>
  <si>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</si>
  <si>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</si>
  <si>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</si>
  <si>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</si>
  <si>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</si>
  <si>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</si>
  <si>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</si>
  <si>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</si>
  <si>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</si>
  <si>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</si>
  <si>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</si>
  <si>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</si>
  <si>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</si>
  <si>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</si>
  <si>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</si>
  <si>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</si>
  <si>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</si>
  <si>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</si>
  <si>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</si>
  <si>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</si>
  <si>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</si>
  <si>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</si>
  <si>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</si>
  <si>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</si>
  <si>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</si>
  <si>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</si>
  <si>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</si>
  <si>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</si>
  <si>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</si>
  <si>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</si>
  <si>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</si>
  <si>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</si>
  <si>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</si>
  <si>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</si>
  <si>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</si>
  <si>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</si>
  <si>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</si>
  <si>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</si>
  <si>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</si>
  <si>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</si>
  <si>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</si>
  <si>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</si>
  <si>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</si>
  <si>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</si>
  <si>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</si>
  <si>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</si>
  <si>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</si>
  <si>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</si>
  <si>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</si>
  <si>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</si>
  <si>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</si>
  <si>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</si>
  <si>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</si>
  <si>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</si>
  <si>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</si>
  <si>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</si>
  <si>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</si>
  <si>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</si>
  <si>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</si>
  <si>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</si>
  <si>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</si>
  <si>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</si>
  <si>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</si>
  <si>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</si>
  <si>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</si>
  <si>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</si>
  <si>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</si>
  <si>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</si>
  <si>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</si>
  <si>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</si>
  <si>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</si>
  <si>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</si>
  <si>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</si>
  <si>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</si>
  <si>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</si>
  <si>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</si>
  <si>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</si>
  <si>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</si>
  <si>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</si>
  <si>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</si>
  <si>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</si>
  <si>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</si>
  <si>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</si>
  <si>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</si>
  <si>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</si>
  <si>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</si>
  <si>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</si>
  <si>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</si>
  <si>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</si>
  <si>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</si>
  <si>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</si>
  <si>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</si>
  <si>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</si>
  <si>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</si>
  <si>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</si>
  <si>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</si>
  <si>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</si>
  <si>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</si>
  <si>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</si>
  <si>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</si>
  <si>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</si>
  <si>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</si>
  <si>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</si>
  <si>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</si>
  <si>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</si>
  <si>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</si>
  <si>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</si>
  <si>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</si>
  <si>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</si>
  <si>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</si>
  <si>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</si>
  <si>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</si>
  <si>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</si>
  <si>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</si>
  <si>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</si>
  <si>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</si>
  <si>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</si>
  <si>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</si>
  <si>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</si>
  <si>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</si>
  <si>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</si>
  <si>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</si>
  <si>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</si>
  <si>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</si>
  <si>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</si>
  <si>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</si>
  <si>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</si>
  <si>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</si>
  <si>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</si>
  <si>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</si>
  <si>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</si>
  <si>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</si>
  <si>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</si>
  <si>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</si>
  <si>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</si>
  <si>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</si>
  <si>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</si>
  <si>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</si>
  <si>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</si>
  <si>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</si>
  <si>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</si>
  <si>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</si>
  <si>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</si>
  <si>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</si>
  <si>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</si>
  <si>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</si>
  <si>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</si>
  <si>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</si>
  <si>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</si>
  <si>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</si>
  <si>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</si>
  <si>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</si>
  <si>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</si>
  <si>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</si>
  <si>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</si>
  <si>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</si>
  <si>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</si>
  <si>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</si>
  <si>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</si>
  <si>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</si>
  <si>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</si>
  <si>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</si>
  <si>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</si>
  <si>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</si>
  <si>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</si>
  <si>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</si>
  <si>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</si>
  <si>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</si>
  <si>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</si>
  <si>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</si>
  <si>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</si>
  <si>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</si>
  <si>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</si>
  <si>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</si>
  <si>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</si>
  <si>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</si>
  <si>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</si>
  <si>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</si>
  <si>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</si>
  <si>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</si>
  <si>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</si>
  <si>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</si>
  <si>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</si>
  <si>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</si>
  <si>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</si>
  <si>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</si>
  <si>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</si>
  <si>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</si>
  <si>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</si>
  <si>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</si>
  <si>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</si>
  <si>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</si>
  <si>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</si>
  <si>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</si>
  <si>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</si>
  <si>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</si>
  <si>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</si>
  <si>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</si>
  <si>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</si>
  <si>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</si>
  <si>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</si>
  <si>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</si>
  <si>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</si>
  <si>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</si>
  <si>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</si>
  <si>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</si>
  <si>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</si>
  <si>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</si>
  <si>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</si>
  <si>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</si>
  <si>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</si>
  <si>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</si>
  <si>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</si>
  <si>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</si>
  <si>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</si>
  <si>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</si>
  <si>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</si>
  <si>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</si>
  <si>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</si>
  <si>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</si>
  <si>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</si>
  <si>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</si>
  <si>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</si>
  <si>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</si>
  <si>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</si>
  <si>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</si>
  <si>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</si>
  <si>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</si>
  <si>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</si>
  <si>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</si>
  <si>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</si>
  <si>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</si>
  <si>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</si>
  <si>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</si>
  <si>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</si>
  <si>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</si>
  <si>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</si>
  <si>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</si>
  <si>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</si>
  <si>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</si>
  <si>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</si>
  <si>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</si>
  <si>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</si>
  <si>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</si>
  <si>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</si>
  <si>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</si>
  <si>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</si>
  <si>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</si>
  <si>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</si>
  <si>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</si>
  <si>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</si>
  <si>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</si>
  <si>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</si>
  <si>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</si>
  <si>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</si>
  <si>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</si>
  <si>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</si>
  <si>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</si>
  <si>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</si>
  <si>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</si>
  <si>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</si>
  <si>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</si>
  <si>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</si>
  <si>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</si>
  <si>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</si>
  <si>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</si>
  <si>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</si>
  <si>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</si>
  <si>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</si>
  <si>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</si>
  <si>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</si>
  <si>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</si>
  <si>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</si>
  <si>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</si>
  <si>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</si>
  <si>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</si>
  <si>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</si>
  <si>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</si>
  <si>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</si>
  <si>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</si>
  <si>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</si>
  <si>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</si>
  <si>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</si>
  <si>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</si>
  <si>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</si>
  <si>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</si>
  <si>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</si>
  <si>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</si>
  <si>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</si>
  <si>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</si>
  <si>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</si>
  <si>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</si>
  <si>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</si>
  <si>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</si>
  <si>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</si>
  <si>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</si>
  <si>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</si>
  <si>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</si>
  <si>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</si>
  <si>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</si>
  <si>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</si>
  <si>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</si>
  <si>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</si>
  <si>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</si>
  <si>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</si>
  <si>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</si>
  <si>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</si>
  <si>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</si>
  <si>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</si>
  <si>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</si>
  <si>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</si>
  <si>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</si>
  <si>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</si>
  <si>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</si>
  <si>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</si>
  <si>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</si>
  <si>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</si>
  <si>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</si>
  <si>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</si>
  <si>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</si>
  <si>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</si>
  <si>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</si>
  <si>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</si>
  <si>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</si>
  <si>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</si>
  <si>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</si>
  <si>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</si>
  <si>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</si>
  <si>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</si>
  <si>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</si>
  <si>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</si>
  <si>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</si>
  <si>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</si>
  <si>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</si>
  <si>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</si>
  <si>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</si>
  <si>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</si>
  <si>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</si>
  <si>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</si>
  <si>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</si>
  <si>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</si>
  <si>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</si>
  <si>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</si>
  <si>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</si>
  <si>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</si>
  <si>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</si>
  <si>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</si>
  <si>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</si>
  <si>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</si>
  <si>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</si>
  <si>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</si>
  <si>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</si>
  <si>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</si>
  <si>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</si>
  <si>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</si>
  <si>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</si>
  <si>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</si>
  <si>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</si>
  <si>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</si>
  <si>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</si>
  <si>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</si>
  <si>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</si>
  <si>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</si>
  <si>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</si>
  <si>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</si>
  <si>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</si>
  <si>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</si>
  <si>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</si>
  <si>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</si>
  <si>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</si>
  <si>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</si>
  <si>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</si>
  <si>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</si>
  <si>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</si>
  <si>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</si>
  <si>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</si>
  <si>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</si>
  <si>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</si>
  <si>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</si>
  <si>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</si>
  <si>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</si>
  <si>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</si>
  <si>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</si>
  <si>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</si>
  <si>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</si>
  <si>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</si>
  <si>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</si>
  <si>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</si>
  <si>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</si>
  <si>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</si>
  <si>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</si>
  <si>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</si>
  <si>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</si>
  <si>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</si>
  <si>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</si>
  <si>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</si>
  <si>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</si>
  <si>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</si>
  <si>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</si>
  <si>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</si>
  <si>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</si>
  <si>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</si>
  <si>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</si>
  <si>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</si>
  <si>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</si>
  <si>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</si>
  <si>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</si>
  <si>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</si>
  <si>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</si>
  <si>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</si>
  <si>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</si>
  <si>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</si>
  <si>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</si>
  <si>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</si>
  <si>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</si>
  <si>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</si>
  <si>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</si>
  <si>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</si>
  <si>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</si>
  <si>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</si>
  <si>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</si>
  <si>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</si>
  <si>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</si>
  <si>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</si>
  <si>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</si>
  <si>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</si>
  <si>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</si>
  <si>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</si>
  <si>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</si>
  <si>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</si>
  <si>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</si>
  <si>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</si>
  <si>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</si>
  <si>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</si>
  <si>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</si>
  <si>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</si>
  <si>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</si>
  <si>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</si>
  <si>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</si>
  <si>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</si>
  <si>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</si>
  <si>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</si>
  <si>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</si>
  <si>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</si>
  <si>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</si>
  <si>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</si>
  <si>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</si>
  <si>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</si>
  <si>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</si>
  <si>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</si>
  <si>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</si>
  <si>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</si>
  <si>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</si>
  <si>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</si>
  <si>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</si>
  <si>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</si>
  <si>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</si>
  <si>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</si>
  <si>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</si>
  <si>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</si>
  <si>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</si>
  <si>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</si>
  <si>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</si>
  <si>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</si>
  <si>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</si>
  <si>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</si>
  <si>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</si>
  <si>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</si>
  <si>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</si>
  <si>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</si>
  <si>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</si>
  <si>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</si>
  <si>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</si>
  <si>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</si>
  <si>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</si>
  <si>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</si>
  <si>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</si>
  <si>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</si>
  <si>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</si>
  <si>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</si>
  <si>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</si>
  <si>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</si>
  <si>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</si>
  <si>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</si>
  <si>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</si>
  <si>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</si>
  <si>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</si>
  <si>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</si>
  <si>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</si>
  <si>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</si>
  <si>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</si>
  <si>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</si>
  <si>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</si>
  <si>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</si>
  <si>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</si>
  <si>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</si>
  <si>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</si>
  <si>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</si>
  <si>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</si>
  <si>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</si>
  <si>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</si>
  <si>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</si>
  <si>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</si>
  <si>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</si>
  <si>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</si>
  <si>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</si>
  <si>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</si>
  <si>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</si>
  <si>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</si>
  <si>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</si>
  <si>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</si>
  <si>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</si>
  <si>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</si>
  <si>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</si>
  <si>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</si>
  <si>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</si>
  <si>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</si>
  <si>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</si>
  <si>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</si>
  <si>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</si>
  <si>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</si>
  <si>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</si>
  <si>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</si>
  <si>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</si>
  <si>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</si>
  <si>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</si>
  <si>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</si>
  <si>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</si>
  <si>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</si>
  <si>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</si>
  <si>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</si>
  <si>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</si>
  <si>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</si>
  <si>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</si>
  <si>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</si>
  <si>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</si>
  <si>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</si>
  <si>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</si>
  <si>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</si>
  <si>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</si>
  <si>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</si>
  <si>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</si>
  <si>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</si>
  <si>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</si>
  <si>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</si>
  <si>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</si>
  <si>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</si>
  <si>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</si>
  <si>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</si>
  <si>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</si>
  <si>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</si>
  <si>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</si>
  <si>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</si>
  <si>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</si>
  <si>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</si>
  <si>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</si>
  <si>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</si>
  <si>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</si>
  <si>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</si>
  <si>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</si>
  <si>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</si>
  <si>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</si>
  <si>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</si>
  <si>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</si>
  <si>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</si>
  <si>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</si>
  <si>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</si>
  <si>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</si>
  <si>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</si>
  <si>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</si>
  <si>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</si>
  <si>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</si>
  <si>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</si>
  <si>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</si>
  <si>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</si>
  <si>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</si>
  <si>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</si>
  <si>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</si>
  <si>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</si>
  <si>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</si>
  <si>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</si>
  <si>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</si>
  <si>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</si>
  <si>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</si>
  <si>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</si>
  <si>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</si>
  <si>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</si>
  <si>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</si>
  <si>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</si>
  <si>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</si>
  <si>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</si>
  <si>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</si>
  <si>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</si>
  <si>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</si>
  <si>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</si>
  <si>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</si>
  <si>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</si>
  <si>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</si>
  <si>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</si>
  <si>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</si>
  <si>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</si>
  <si>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</si>
  <si>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</si>
  <si>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</si>
  <si>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</si>
  <si>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</si>
  <si>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</si>
  <si>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</si>
  <si>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</si>
  <si>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</si>
  <si>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</si>
  <si>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</si>
  <si>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</si>
  <si>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</si>
  <si>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</si>
  <si>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</si>
  <si>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</si>
  <si>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</si>
  <si>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</si>
  <si>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</si>
  <si>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</si>
  <si>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</si>
  <si>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</si>
  <si>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</si>
  <si>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</si>
  <si>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</si>
  <si>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</si>
  <si>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</si>
  <si>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</si>
  <si>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</si>
  <si>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</si>
  <si>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</si>
  <si>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</si>
  <si>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</si>
  <si>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</si>
  <si>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</si>
  <si>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</si>
  <si>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</si>
  <si>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</si>
  <si>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</si>
  <si>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</si>
  <si>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</si>
  <si>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</si>
  <si>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</si>
  <si>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</si>
  <si>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</si>
  <si>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</si>
  <si>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</si>
  <si>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</si>
  <si>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</si>
  <si>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</si>
  <si>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</si>
  <si>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</si>
  <si>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</si>
  <si>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</si>
  <si>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</si>
  <si>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</si>
  <si>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</si>
  <si>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</si>
  <si>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</si>
  <si>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</si>
  <si>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</si>
  <si>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</si>
  <si>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</si>
  <si>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</si>
  <si>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</si>
  <si>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</si>
  <si>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</si>
  <si>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</si>
  <si>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</si>
  <si>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</si>
  <si>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</si>
  <si>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</si>
  <si>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</si>
  <si>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</si>
  <si>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</si>
  <si>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</si>
  <si>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</si>
  <si>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</si>
  <si>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</si>
  <si>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</si>
  <si>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</si>
  <si>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</si>
  <si>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</si>
  <si>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</si>
  <si>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</si>
  <si>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</si>
  <si>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</si>
  <si>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</si>
  <si>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</si>
  <si>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</si>
  <si>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</si>
  <si>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</si>
  <si>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</si>
  <si>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</si>
  <si>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</si>
  <si>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</si>
  <si>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</si>
  <si>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</si>
  <si>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</si>
  <si>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</si>
  <si>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</si>
  <si>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</si>
  <si>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</si>
  <si>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</si>
  <si>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</si>
  <si>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</si>
  <si>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</si>
  <si>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</si>
  <si>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</si>
  <si>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</si>
  <si>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</si>
  <si>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</si>
  <si>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</si>
  <si>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</si>
  <si>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</si>
  <si>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</si>
  <si>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</si>
  <si>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</si>
  <si>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</si>
  <si>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</si>
  <si>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</si>
  <si>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</si>
  <si>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</si>
  <si>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</si>
  <si>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</si>
  <si>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</si>
  <si>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</si>
  <si>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</si>
  <si>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</si>
  <si>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</si>
  <si>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</si>
  <si>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</si>
  <si>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</si>
  <si>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</si>
  <si>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</si>
  <si>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</si>
  <si>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</si>
  <si>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</si>
  <si>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</si>
  <si>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</si>
  <si>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</si>
  <si>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</si>
  <si>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</si>
  <si>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</si>
  <si>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</si>
  <si>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</si>
  <si>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</si>
  <si>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</si>
  <si>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</si>
  <si>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</si>
  <si>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</si>
  <si>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</si>
  <si>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</si>
  <si>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</si>
  <si>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</si>
  <si>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</si>
  <si>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</si>
  <si>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</si>
  <si>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</si>
  <si>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</si>
  <si>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</si>
  <si>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</si>
  <si>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</si>
  <si>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</si>
  <si>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</si>
  <si>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</si>
  <si>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</si>
  <si>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</si>
  <si>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</si>
  <si>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</si>
  <si>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</si>
  <si>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</si>
  <si>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</si>
  <si>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</si>
  <si>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</si>
  <si>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</si>
  <si>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</si>
  <si>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</si>
  <si>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</si>
  <si>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</si>
  <si>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</si>
  <si>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</si>
  <si>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</si>
  <si>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</si>
  <si>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</si>
  <si>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</si>
  <si>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</si>
  <si>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</si>
  <si>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</si>
  <si>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</si>
  <si>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</si>
  <si>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</si>
  <si>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</si>
  <si>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</si>
  <si>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</si>
  <si>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</si>
  <si>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</si>
  <si>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</si>
  <si>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</si>
  <si>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</si>
  <si>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</si>
  <si>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</si>
  <si>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</si>
  <si>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</si>
  <si>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</si>
  <si>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</si>
  <si>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</si>
  <si>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</si>
  <si>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</si>
  <si>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</si>
  <si>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</si>
  <si>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</si>
  <si>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</si>
  <si>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</si>
  <si>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</si>
  <si>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</si>
  <si>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</si>
  <si>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</si>
  <si>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</si>
  <si>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</si>
  <si>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</si>
  <si>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</si>
  <si>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</si>
  <si>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</si>
  <si>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</si>
  <si>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</si>
  <si>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</si>
  <si>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</si>
  <si>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</si>
  <si>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</si>
  <si>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</si>
  <si>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</si>
  <si>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</si>
  <si>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</si>
  <si>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</si>
  <si>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</si>
  <si>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</si>
  <si>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</si>
  <si>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</si>
  <si>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</si>
  <si>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</si>
  <si>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</si>
  <si>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</si>
  <si>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</si>
  <si>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</si>
  <si>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</si>
  <si>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</si>
  <si>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</si>
  <si>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</si>
  <si>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</si>
  <si>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</si>
  <si>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</si>
  <si>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</si>
  <si>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</si>
  <si>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</si>
  <si>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</si>
  <si>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</si>
  <si>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</si>
  <si>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</si>
  <si>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</si>
  <si>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</si>
  <si>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</si>
  <si>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</si>
  <si>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</si>
  <si>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</si>
  <si>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</si>
  <si>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</si>
  <si>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</si>
  <si>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</si>
  <si>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</si>
  <si>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</si>
  <si>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</si>
  <si>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</si>
  <si>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</si>
  <si>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</si>
  <si>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</si>
  <si>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</si>
  <si>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</si>
  <si>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</si>
  <si>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</si>
  <si>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</si>
  <si>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</si>
  <si>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</si>
  <si>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</si>
  <si>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</si>
  <si>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</si>
  <si>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</si>
  <si>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</si>
  <si>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</si>
  <si>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</si>
  <si>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</si>
  <si>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</si>
  <si>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</si>
  <si>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</si>
  <si>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</si>
  <si>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</si>
  <si>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</si>
  <si>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</si>
  <si>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</si>
  <si>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</si>
  <si>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</si>
  <si>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</si>
  <si>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</si>
  <si>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</si>
  <si>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</si>
  <si>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</si>
  <si>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</si>
  <si>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</si>
  <si>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</si>
  <si>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</si>
  <si>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</si>
  <si>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</si>
  <si>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</si>
  <si>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</si>
  <si>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</si>
  <si>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</si>
  <si>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</si>
  <si>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</si>
  <si>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</si>
  <si>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</si>
  <si>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</si>
  <si>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</si>
  <si>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</si>
  <si>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</si>
  <si>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</si>
  <si>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</si>
  <si>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</si>
  <si>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</si>
  <si>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</si>
  <si>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</si>
  <si>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</si>
  <si>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</si>
  <si>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</si>
  <si>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</si>
  <si>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</si>
  <si>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</si>
  <si>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</si>
  <si>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</si>
  <si>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</si>
  <si>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</si>
  <si>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</si>
  <si>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</si>
  <si>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</si>
  <si>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</si>
  <si>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</si>
  <si>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</si>
  <si>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</si>
  <si>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</si>
  <si>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</si>
  <si>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</si>
  <si>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</si>
  <si>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</si>
  <si>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</si>
  <si>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</si>
  <si>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</si>
  <si>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</si>
  <si>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</si>
  <si>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</si>
  <si>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</si>
  <si>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</si>
  <si>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</si>
  <si>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</si>
  <si>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</si>
  <si>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</si>
  <si>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</si>
  <si>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</si>
  <si>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</si>
  <si>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</si>
  <si>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</si>
  <si>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</si>
  <si>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</si>
  <si>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</si>
  <si>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</si>
  <si>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</si>
  <si>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</si>
  <si>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</si>
  <si>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</si>
  <si>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</si>
  <si>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</si>
  <si>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</si>
  <si>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</si>
  <si>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</si>
  <si>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</si>
  <si>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</si>
  <si>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</si>
  <si>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</si>
  <si>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</si>
  <si>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</si>
  <si>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</si>
  <si>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</si>
  <si>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</si>
  <si>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</si>
  <si>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</si>
  <si>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</si>
  <si>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</si>
  <si>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</si>
  <si>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</si>
  <si>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</si>
  <si>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</si>
  <si>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</si>
  <si>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</si>
  <si>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</si>
  <si>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</si>
  <si>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</si>
  <si>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</si>
  <si>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</si>
  <si>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</si>
  <si>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</si>
  <si>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</si>
  <si>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</si>
  <si>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</si>
  <si>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</si>
  <si>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</si>
  <si>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</si>
  <si>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</si>
  <si>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</si>
  <si>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</si>
  <si>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</si>
  <si>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</si>
  <si>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</si>
  <si>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</si>
  <si>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</si>
  <si>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</si>
  <si>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</si>
  <si>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</si>
  <si>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</si>
  <si>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</si>
  <si>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</si>
  <si>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</si>
  <si>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</si>
  <si>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</si>
  <si>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</si>
  <si>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</si>
  <si>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</si>
  <si>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</si>
  <si>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</si>
  <si>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</si>
  <si>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</si>
  <si>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</si>
  <si>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</si>
  <si>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</si>
  <si>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</si>
  <si>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</si>
  <si>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</si>
  <si>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</si>
  <si>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</si>
  <si>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</si>
  <si>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</si>
  <si>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</si>
  <si>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</si>
  <si>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</si>
  <si>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</si>
  <si>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</si>
  <si>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</si>
  <si>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</si>
  <si>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</si>
  <si>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</si>
  <si>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</si>
  <si>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</si>
  <si>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</si>
  <si>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</si>
  <si>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</si>
  <si>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</si>
  <si>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</si>
  <si>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</si>
  <si>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</si>
  <si>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</si>
  <si>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</si>
  <si>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</si>
  <si>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</si>
  <si>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</si>
  <si>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</si>
  <si>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</si>
  <si>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</si>
  <si>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</si>
  <si>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</si>
  <si>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</si>
  <si>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</si>
  <si>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</si>
  <si>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</si>
  <si>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</si>
  <si>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</si>
  <si>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</si>
  <si>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</si>
  <si>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</si>
  <si>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</si>
  <si>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</si>
  <si>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</si>
  <si>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</si>
  <si>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</si>
  <si>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</si>
  <si>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</si>
  <si>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</si>
  <si>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</si>
  <si>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</si>
  <si>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</si>
  <si>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</si>
  <si>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</si>
  <si>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</si>
  <si>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</si>
  <si>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</si>
  <si>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</si>
  <si>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</si>
  <si>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</si>
  <si>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</si>
  <si>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</si>
  <si>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</si>
  <si>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</si>
  <si>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</si>
  <si>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</si>
  <si>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</si>
  <si>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</si>
  <si>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</si>
  <si>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</si>
  <si>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</si>
  <si>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</si>
  <si>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</si>
  <si>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</si>
  <si>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</si>
  <si>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</si>
  <si>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</si>
  <si>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</si>
  <si>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</si>
  <si>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</si>
  <si>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</si>
  <si>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</si>
  <si>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</si>
  <si>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</si>
  <si>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</si>
  <si>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</si>
  <si>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</si>
  <si>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</si>
  <si>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</si>
  <si>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</si>
  <si>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</si>
  <si>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</si>
  <si>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</si>
  <si>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</si>
  <si>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</si>
  <si>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</si>
  <si>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</si>
  <si>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</si>
  <si>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</si>
  <si>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</si>
  <si>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</si>
  <si>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</si>
  <si>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</si>
  <si>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</si>
  <si>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</si>
  <si>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</si>
  <si>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</si>
  <si>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</si>
  <si>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</si>
  <si>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</si>
  <si>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</si>
  <si>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</si>
  <si>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</si>
  <si>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</si>
  <si>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</si>
  <si>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</si>
  <si>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</si>
  <si>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</si>
  <si>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</si>
  <si>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</si>
  <si>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</si>
  <si>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</si>
  <si>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</si>
  <si>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</si>
  <si>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</si>
  <si>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</si>
  <si>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</si>
  <si>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</si>
  <si>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</si>
  <si>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</si>
  <si>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</si>
  <si>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</si>
  <si>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</si>
  <si>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</si>
  <si>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</si>
  <si>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</si>
  <si>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</si>
  <si>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</si>
  <si>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</si>
  <si>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</si>
  <si>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</si>
  <si>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</si>
  <si>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</si>
  <si>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</si>
  <si>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</si>
  <si>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</si>
  <si>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</si>
  <si>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</si>
  <si>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</si>
  <si>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</si>
  <si>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</si>
  <si>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</si>
  <si>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</si>
  <si>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</si>
  <si>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</si>
  <si>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</si>
  <si>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</si>
  <si>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</si>
  <si>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</si>
  <si>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</si>
  <si>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</si>
  <si>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</si>
  <si>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</si>
  <si>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</si>
  <si>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</si>
  <si>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</si>
  <si>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</si>
  <si>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</si>
  <si>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</si>
  <si>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</si>
  <si>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</si>
  <si>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</si>
  <si>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</si>
  <si>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</si>
  <si>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</si>
  <si>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</si>
  <si>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</si>
  <si>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</si>
  <si>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</si>
  <si>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</si>
  <si>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</si>
  <si>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</si>
  <si>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</si>
  <si>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</si>
  <si>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</si>
  <si>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</si>
  <si>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</si>
  <si>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</si>
  <si>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</si>
  <si>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</si>
  <si>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</si>
  <si>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</si>
  <si>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</si>
  <si>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</si>
  <si>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</si>
  <si>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</si>
  <si>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</si>
  <si>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</si>
  <si>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</si>
  <si>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</si>
  <si>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</si>
  <si>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</si>
  <si>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</si>
  <si>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</si>
  <si>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</si>
  <si>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</si>
  <si>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</si>
  <si>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</si>
  <si>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</si>
  <si>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</si>
  <si>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</si>
  <si>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</si>
  <si>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</si>
  <si>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</si>
  <si>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</si>
  <si>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</si>
  <si>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</si>
  <si>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</si>
  <si>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</si>
  <si>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</si>
  <si>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</si>
  <si>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</si>
  <si>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</si>
  <si>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</si>
  <si>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</si>
  <si>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</si>
  <si>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</si>
  <si>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</si>
  <si>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</si>
  <si>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</si>
  <si>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</si>
  <si>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</si>
  <si>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</si>
  <si>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</si>
  <si>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</si>
  <si>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</si>
  <si>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</si>
  <si>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</si>
  <si>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</si>
  <si>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</si>
  <si>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</si>
  <si>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</si>
  <si>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</si>
  <si>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</si>
  <si>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</si>
  <si>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</si>
  <si>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</si>
  <si>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</si>
  <si>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</si>
  <si>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</si>
  <si>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</si>
  <si>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</si>
  <si>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</si>
  <si>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</si>
  <si>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</si>
  <si>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</si>
  <si>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</si>
  <si>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</si>
  <si>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</si>
  <si>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</si>
  <si>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</si>
  <si>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</si>
  <si>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</si>
  <si>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</si>
  <si>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</si>
  <si>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</si>
  <si>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</si>
  <si>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</si>
  <si>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</si>
  <si>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</si>
  <si>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</si>
  <si>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</si>
  <si>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</si>
  <si>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</si>
  <si>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</si>
  <si>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</si>
  <si>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</si>
  <si>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</si>
  <si>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</si>
  <si>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</si>
  <si>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</si>
  <si>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</si>
  <si>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</si>
  <si>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</si>
  <si>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</si>
  <si>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</si>
  <si>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</si>
  <si>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</si>
  <si>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</si>
  <si>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</si>
  <si>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</si>
  <si>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</si>
  <si>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</si>
  <si>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</si>
  <si>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</si>
  <si>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</si>
  <si>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</si>
  <si>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</si>
  <si>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</si>
  <si>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</si>
  <si>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</si>
  <si>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</si>
  <si>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</si>
  <si>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</si>
  <si>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</si>
  <si>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</si>
  <si>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</si>
  <si>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</si>
  <si>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</si>
  <si>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</si>
  <si>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</si>
  <si>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</si>
  <si>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</si>
  <si>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</si>
  <si>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</si>
  <si>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</si>
  <si>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</si>
  <si>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</si>
  <si>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</si>
  <si>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</si>
  <si>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</si>
  <si>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</si>
  <si>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</si>
  <si>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</si>
  <si>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</si>
  <si>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</si>
  <si>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</si>
  <si>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</si>
  <si>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</si>
  <si>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</si>
  <si>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</si>
  <si>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</si>
  <si>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</si>
  <si>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</si>
  <si>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</si>
  <si>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</si>
  <si>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</si>
  <si>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</si>
  <si>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</si>
  <si>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</si>
  <si>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</si>
  <si>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</si>
  <si>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</si>
  <si>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</si>
  <si>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</si>
  <si>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</si>
  <si>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</si>
  <si>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</si>
  <si>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</si>
  <si>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</si>
  <si>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</si>
  <si>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</si>
  <si>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</si>
  <si>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</si>
  <si>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</si>
  <si>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</si>
  <si>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</si>
  <si>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</si>
  <si>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</si>
  <si>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</si>
  <si>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</si>
  <si>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</si>
  <si>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</si>
  <si>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</si>
  <si>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</si>
  <si>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</si>
  <si>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</si>
  <si>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</si>
  <si>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</si>
  <si>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</si>
  <si>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</si>
  <si>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</si>
  <si>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</si>
  <si>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</si>
  <si>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</si>
  <si>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</si>
  <si>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</si>
  <si>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</si>
  <si>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</si>
  <si>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</si>
  <si>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</si>
  <si>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</si>
  <si>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</si>
  <si>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</si>
  <si>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</si>
  <si>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</si>
  <si>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</si>
  <si>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</si>
  <si>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</si>
  <si>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</si>
  <si>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</si>
  <si>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</si>
  <si>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</si>
  <si>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</si>
  <si>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</si>
  <si>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</si>
  <si>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</si>
  <si>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</si>
  <si>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</si>
  <si>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</si>
  <si>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</si>
  <si>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</si>
  <si>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</si>
  <si>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</si>
  <si>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</si>
  <si>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</si>
  <si>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</si>
  <si>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</si>
  <si>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</si>
  <si>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</si>
  <si>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</si>
  <si>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</si>
  <si>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</si>
  <si>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</si>
  <si>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</si>
  <si>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</si>
  <si>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</si>
  <si>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</si>
  <si>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</si>
  <si>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</si>
  <si>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</si>
  <si>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</si>
  <si>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</si>
  <si>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</si>
  <si>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</si>
  <si>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</si>
  <si>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</si>
  <si>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</si>
  <si>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</si>
  <si>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</si>
  <si>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</si>
  <si>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</si>
  <si>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</si>
  <si>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</si>
  <si>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</si>
  <si>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</si>
  <si>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</si>
  <si>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</si>
  <si>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</si>
  <si>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</si>
  <si>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</si>
  <si>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</si>
  <si>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</si>
  <si>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</si>
  <si>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</si>
  <si>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</si>
  <si>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</si>
  <si>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</si>
  <si>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</si>
  <si>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</si>
  <si>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</si>
  <si>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</si>
  <si>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</si>
  <si>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</si>
  <si>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</si>
  <si>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</si>
  <si>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</si>
  <si>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</si>
  <si>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</si>
  <si>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</si>
  <si>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</si>
  <si>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</si>
  <si>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</si>
  <si>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</si>
  <si>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</si>
  <si>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</si>
  <si>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</si>
  <si>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</si>
  <si>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</si>
  <si>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</si>
  <si>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</si>
  <si>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</si>
  <si>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</si>
  <si>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</si>
  <si>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</si>
  <si>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</si>
  <si>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</si>
  <si>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</si>
  <si>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</si>
  <si>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</si>
  <si>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</si>
  <si>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</si>
  <si>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</si>
  <si>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</si>
  <si>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</si>
  <si>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</si>
  <si>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</si>
  <si>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</si>
  <si>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</si>
  <si>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</si>
  <si>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</si>
  <si>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</si>
  <si>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</si>
  <si>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</si>
  <si>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</si>
  <si>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</si>
  <si>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</si>
  <si>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</si>
  <si>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</si>
  <si>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</si>
  <si>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</si>
  <si>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</si>
  <si>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</si>
  <si>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</si>
  <si>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</si>
  <si>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</si>
  <si>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</si>
  <si>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</si>
  <si>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</si>
  <si>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</si>
  <si>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</si>
  <si>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</si>
  <si>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</si>
  <si>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</si>
  <si>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</si>
  <si>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</si>
  <si>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</si>
  <si>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</si>
  <si>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</si>
  <si>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</si>
  <si>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</si>
  <si>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</si>
  <si>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</si>
  <si>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</si>
  <si>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</si>
  <si>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</si>
  <si>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</si>
  <si>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</si>
  <si>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</si>
  <si>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</si>
  <si>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</si>
  <si>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</si>
  <si>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</si>
  <si>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</si>
  <si>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</si>
  <si>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</si>
  <si>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</si>
  <si>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</si>
  <si>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</si>
  <si>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</si>
  <si>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</si>
  <si>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</si>
  <si>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</si>
  <si>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</si>
  <si>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</si>
  <si>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</si>
  <si>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</si>
  <si>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</si>
  <si>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</si>
  <si>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</si>
  <si>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</si>
  <si>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</si>
  <si>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</si>
  <si>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</si>
  <si>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</si>
  <si>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</si>
  <si>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</si>
  <si>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</si>
  <si>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</si>
  <si>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</si>
  <si>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</si>
  <si>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</si>
  <si>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</si>
  <si>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</si>
  <si>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</si>
  <si>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</si>
  <si>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</si>
  <si>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</si>
  <si>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</si>
  <si>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</si>
  <si>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</si>
  <si>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</si>
  <si>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</si>
  <si>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</si>
  <si>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</si>
  <si>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</si>
  <si>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</si>
  <si>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</si>
  <si>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</si>
  <si>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</si>
  <si>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</si>
  <si>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</si>
  <si>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</si>
  <si>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</si>
  <si>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</si>
  <si>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</si>
  <si>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</si>
  <si>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</si>
  <si>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</si>
  <si>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</si>
  <si>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</si>
  <si>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</si>
  <si>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</si>
  <si>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</si>
  <si>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</si>
  <si>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</si>
  <si>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</si>
  <si>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</si>
  <si>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</si>
  <si>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</si>
  <si>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</si>
  <si>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</si>
  <si>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</si>
  <si>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</si>
  <si>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</si>
  <si>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</si>
  <si>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</si>
  <si>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</si>
  <si>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</si>
  <si>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</si>
  <si>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</si>
  <si>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</si>
  <si>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</si>
  <si>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</si>
  <si>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</si>
  <si>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</si>
  <si>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</si>
  <si>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</si>
  <si>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</si>
  <si>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</si>
  <si>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</si>
  <si>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</si>
  <si>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</si>
  <si>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</si>
  <si>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</si>
  <si>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</si>
  <si>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</si>
  <si>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</si>
  <si>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</si>
  <si>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</si>
  <si>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</si>
  <si>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</si>
  <si>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</si>
  <si>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</si>
  <si>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</si>
  <si>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</si>
  <si>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</si>
  <si>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</si>
  <si>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</si>
  <si>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</si>
  <si>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</si>
  <si>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</si>
  <si>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</si>
  <si>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</si>
  <si>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</si>
  <si>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</si>
  <si>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</si>
  <si>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</si>
  <si>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</si>
  <si>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</si>
  <si>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</si>
  <si>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</si>
  <si>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</si>
  <si>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</si>
  <si>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</si>
  <si>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</si>
  <si>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</si>
  <si>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</si>
  <si>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</si>
  <si>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</si>
  <si>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</si>
  <si>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</si>
  <si>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</si>
  <si>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</si>
  <si>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</si>
  <si>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</si>
  <si>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</si>
  <si>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</si>
  <si>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</si>
  <si>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</si>
  <si>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</si>
  <si>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</si>
  <si>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</si>
  <si>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</si>
  <si>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</si>
  <si>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</si>
  <si>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</si>
  <si>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</si>
  <si>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</si>
  <si>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</si>
  <si>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</si>
  <si>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</si>
  <si>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</si>
  <si>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</si>
  <si>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</si>
  <si>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</si>
  <si>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</si>
  <si>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</si>
  <si>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</si>
  <si>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</si>
  <si>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</si>
  <si>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</si>
  <si>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</si>
  <si>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</si>
  <si>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</si>
  <si>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</si>
  <si>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</si>
  <si>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</si>
  <si>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</si>
  <si>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</si>
  <si>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</si>
  <si>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</si>
  <si>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</si>
  <si>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</si>
  <si>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</si>
  <si>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</si>
  <si>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</si>
  <si>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</si>
  <si>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</si>
  <si>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</si>
  <si>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</si>
  <si>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</si>
  <si>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</si>
  <si>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</si>
  <si>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</si>
  <si>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</si>
  <si>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</si>
  <si>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</si>
  <si>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</si>
  <si>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</si>
  <si>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</si>
  <si>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</si>
  <si>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</si>
  <si>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</si>
  <si>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</si>
  <si>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</si>
  <si>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</si>
  <si>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</si>
  <si>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</si>
  <si>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</si>
  <si>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</si>
  <si>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</si>
  <si>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</si>
  <si>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</si>
  <si>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</si>
  <si>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</si>
  <si>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</si>
  <si>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</si>
  <si>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</si>
  <si>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</si>
  <si>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</si>
  <si>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</si>
  <si>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</si>
  <si>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</si>
  <si>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</si>
  <si>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</si>
  <si>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</si>
  <si>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</si>
  <si>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</si>
  <si>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</si>
  <si>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</si>
  <si>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</si>
  <si>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</si>
  <si>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</si>
  <si>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</si>
  <si>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</si>
  <si>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</si>
  <si>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</si>
  <si>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</si>
  <si>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</si>
  <si>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</si>
  <si>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</si>
  <si>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</si>
  <si>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</si>
  <si>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</si>
  <si>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</si>
  <si>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</si>
  <si>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</si>
  <si>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</si>
  <si>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</si>
  <si>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</si>
  <si>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</si>
  <si>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</si>
  <si>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</si>
  <si>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</si>
  <si>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</si>
  <si>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</si>
  <si>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</si>
  <si>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</si>
  <si>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</si>
  <si>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</si>
  <si>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</si>
  <si>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</si>
  <si>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</si>
  <si>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</si>
  <si>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</si>
  <si>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</si>
  <si>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</si>
  <si>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</si>
  <si>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</si>
  <si>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</si>
  <si>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</si>
  <si>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</si>
  <si>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</si>
  <si>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</si>
  <si>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</si>
  <si>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</si>
  <si>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</si>
  <si>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</si>
  <si>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</si>
  <si>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</si>
  <si>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</si>
  <si>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</si>
  <si>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</si>
  <si>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</si>
  <si>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</si>
  <si>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</si>
  <si>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</si>
  <si>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</si>
  <si>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</si>
  <si>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</si>
  <si>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</si>
  <si>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</si>
  <si>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</si>
  <si>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</si>
  <si>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</si>
  <si>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</si>
  <si>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</si>
  <si>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</si>
  <si>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</si>
  <si>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</si>
  <si>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</si>
  <si>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</si>
  <si>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</si>
  <si>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</si>
  <si>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</si>
  <si>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</si>
  <si>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</si>
  <si>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</si>
  <si>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</si>
  <si>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</si>
  <si>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</si>
  <si>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</si>
  <si>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</si>
  <si>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</si>
  <si>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</si>
  <si>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</si>
  <si>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</si>
  <si>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</si>
  <si>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</si>
  <si>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</si>
  <si>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</si>
  <si>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</si>
  <si>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</si>
  <si>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</si>
  <si>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</si>
  <si>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</si>
  <si>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</si>
  <si>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</si>
  <si>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</si>
  <si>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</si>
  <si>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</si>
  <si>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</si>
  <si>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</si>
  <si>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</si>
  <si>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</si>
  <si>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</si>
  <si>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</si>
  <si>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</si>
  <si>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</si>
  <si>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</si>
  <si>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</si>
  <si>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</si>
  <si>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</si>
  <si>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</si>
  <si>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</si>
  <si>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</si>
  <si>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</si>
  <si>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</si>
  <si>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</si>
  <si>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</si>
  <si>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</si>
  <si>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</si>
  <si>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</si>
  <si>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</si>
  <si>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</si>
  <si>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</si>
  <si>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</si>
  <si>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</si>
  <si>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</si>
  <si>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</si>
  <si>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</si>
  <si>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</si>
  <si>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</si>
  <si>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</si>
  <si>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</si>
  <si>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</si>
  <si>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</si>
  <si>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</si>
  <si>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</si>
  <si>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</si>
  <si>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</si>
  <si>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</si>
  <si>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</si>
  <si>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</si>
  <si>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</si>
  <si>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</si>
  <si>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</si>
  <si>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</si>
  <si>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</si>
  <si>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</si>
  <si>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</si>
  <si>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</si>
  <si>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</si>
  <si>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</si>
  <si>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</si>
  <si>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</si>
  <si>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</si>
  <si>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</si>
  <si>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</si>
  <si>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</si>
  <si>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</si>
  <si>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</si>
  <si>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</si>
  <si>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</si>
  <si>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</si>
  <si>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</si>
  <si>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</si>
  <si>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</si>
  <si>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</si>
  <si>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</si>
  <si>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</si>
  <si>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</si>
  <si>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</si>
  <si>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</si>
  <si>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</si>
  <si>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</si>
  <si>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</si>
  <si>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</si>
  <si>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</si>
  <si>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</si>
  <si>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</si>
  <si>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</si>
  <si>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</si>
  <si>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</si>
  <si>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</si>
  <si>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</si>
  <si>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</si>
  <si>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</si>
  <si>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</si>
  <si>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</si>
  <si>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</si>
  <si>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</si>
  <si>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</si>
  <si>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</si>
  <si>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</si>
  <si>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</si>
  <si>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</si>
  <si>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</si>
  <si>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</si>
  <si>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</si>
  <si>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</si>
  <si>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</si>
  <si>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</si>
  <si>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05183930</t>
  </si>
  <si>
    <t>LA PIQUE</t>
  </si>
  <si>
    <t>LA PIQUE A CIER DE LUCHON</t>
  </si>
  <si>
    <t>IBMR190-05675</t>
  </si>
  <si>
    <t>Agence de l'Eau Adour Garonne</t>
  </si>
  <si>
    <t>41749411900056</t>
  </si>
  <si>
    <t>AQUABIO</t>
  </si>
  <si>
    <t>GAUCHE</t>
  </si>
  <si>
    <t>Joël CARLU (Hydrobiologiste) - Eva AUZERIC (Hydrobiologiste)</t>
  </si>
  <si>
    <t>IBMR Standard</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</si>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</sst>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503900</v>
      </c>
      <c r="G10" s="97"/>
      <c r="H10" s="98"/>
    </row>
    <row r="11" spans="1:8" ht="15">
      <c r="A11" s="10" t="s">
        <v>2281</v>
      </c>
      <c r="B11" s="47">
        <v>43721</v>
      </c>
      <c r="D11" s="10" t="s">
        <v>2284</v>
      </c>
      <c r="E11" s="52">
        <v>6197818</v>
      </c>
      <c r="G11" s="97"/>
      <c r="H11" s="98"/>
    </row>
    <row r="12" spans="1:8" ht="15">
      <c r="A12" s="10" t="s">
        <v>2287</v>
      </c>
      <c r="B12" s="52" t="s">
        <v>5291</v>
      </c>
      <c r="D12" s="10" t="s">
        <v>2285</v>
      </c>
      <c r="E12" s="52">
        <v>503955</v>
      </c>
      <c r="G12" s="99"/>
      <c r="H12" s="100"/>
    </row>
    <row r="13" spans="1:5" ht="17.25" customHeight="1" thickBot="1">
      <c r="A13" s="2"/>
      <c r="B13" s="55"/>
      <c r="D13" s="10" t="s">
        <v>2286</v>
      </c>
      <c r="E13" s="52">
        <v>6197896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503900</v>
      </c>
    </row>
    <row r="18" spans="1:3" ht="15">
      <c r="A18" s="111"/>
      <c r="B18" s="49" t="s">
        <v>2271</v>
      </c>
      <c r="C18" s="61">
        <f>E11</f>
        <v>6197818</v>
      </c>
    </row>
    <row r="19" spans="1:2" ht="15">
      <c r="A19" s="3" t="s">
        <v>2063</v>
      </c>
      <c r="B19" s="29">
        <v>599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81</v>
      </c>
      <c r="D35" s="28" t="s">
        <v>2288</v>
      </c>
      <c r="E35" s="32">
        <v>19</v>
      </c>
    </row>
    <row r="36" spans="1:5" s="7" customFormat="1" ht="15" customHeight="1">
      <c r="A36" s="5" t="s">
        <v>2113</v>
      </c>
      <c r="B36" s="30">
        <v>80</v>
      </c>
      <c r="C36" s="6"/>
      <c r="D36" s="8" t="s">
        <v>2112</v>
      </c>
      <c r="E36" s="30">
        <v>20</v>
      </c>
    </row>
    <row r="37" spans="1:5" s="7" customFormat="1" ht="15" customHeight="1">
      <c r="A37" s="5" t="s">
        <v>2111</v>
      </c>
      <c r="B37" s="30">
        <v>14</v>
      </c>
      <c r="C37" s="6"/>
      <c r="D37" s="8" t="s">
        <v>2110</v>
      </c>
      <c r="E37" s="30">
        <v>13</v>
      </c>
    </row>
    <row r="38" spans="1:5" s="7" customFormat="1" ht="15" customHeight="1">
      <c r="A38" s="5" t="s">
        <v>2115</v>
      </c>
      <c r="B38" s="30">
        <v>7</v>
      </c>
      <c r="C38" s="6"/>
      <c r="D38" s="8" t="s">
        <v>2115</v>
      </c>
      <c r="E38" s="30">
        <v>13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4</v>
      </c>
      <c r="C58" s="6"/>
      <c r="D58" s="10" t="s">
        <v>2094</v>
      </c>
      <c r="E58" s="9">
        <v>5</v>
      </c>
    </row>
    <row r="59" spans="1:5" s="15" customFormat="1" ht="15">
      <c r="A59" s="3" t="s">
        <v>2093</v>
      </c>
      <c r="B59" s="9">
        <v>3</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1</v>
      </c>
    </row>
    <row r="66" spans="1:5" s="15" customFormat="1" ht="15">
      <c r="A66" s="3" t="s">
        <v>2088</v>
      </c>
      <c r="B66" s="9">
        <v>2</v>
      </c>
      <c r="C66" s="6"/>
      <c r="D66" s="10" t="s">
        <v>2088</v>
      </c>
      <c r="E66" s="9">
        <v>2</v>
      </c>
    </row>
    <row r="67" spans="1:5" s="15" customFormat="1" ht="15">
      <c r="A67" s="3" t="s">
        <v>2087</v>
      </c>
      <c r="B67" s="9">
        <v>2</v>
      </c>
      <c r="C67" s="6"/>
      <c r="D67" s="10" t="s">
        <v>2087</v>
      </c>
      <c r="E67" s="9">
        <v>2</v>
      </c>
    </row>
    <row r="68" spans="1:5" s="15" customFormat="1" ht="15">
      <c r="A68" s="3" t="s">
        <v>2086</v>
      </c>
      <c r="B68" s="9">
        <v>4</v>
      </c>
      <c r="C68" s="6"/>
      <c r="D68" s="10" t="s">
        <v>2086</v>
      </c>
      <c r="E68" s="9">
        <v>5</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1</v>
      </c>
      <c r="C85" s="6"/>
      <c r="D85" s="10" t="s">
        <v>2073</v>
      </c>
      <c r="E85" s="9">
        <v>2</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1928</v>
      </c>
      <c r="B97" s="20" t="str">
        <f>IF(A97="NEWCOD",IF(ISBLANK(G97),"renseigner le champ 'Nouveau taxon'",G97),VLOOKUP(A97,'Ref Taxo'!A:B,2,FALSE))</f>
        <v>Thamnobryum alopecurum</v>
      </c>
      <c r="C97" s="21">
        <f>IF(A97="NEWCOD",IF(ISBLANK(H97),"NoCod",H97),VLOOKUP(A97,'Ref Taxo'!A:D,4,FALSE))</f>
        <v>1344</v>
      </c>
      <c r="D97" s="34">
        <v>0</v>
      </c>
      <c r="E97" s="35">
        <v>0.009999999776482582</v>
      </c>
      <c r="F97" s="35" t="s">
        <v>2294</v>
      </c>
      <c r="G97" s="77"/>
      <c r="H97" s="78"/>
    </row>
    <row r="98" spans="1:8" ht="15">
      <c r="A98" s="33" t="s">
        <v>1035</v>
      </c>
      <c r="B98" s="20" t="str">
        <f>IF(A98="NEWCOD",IF(ISBLANK(G98),"renseigner le champ 'Nouveau taxon'",G98),VLOOKUP(A98,'Ref Taxo'!A:B,2,FALSE))</f>
        <v>Leptodictyum riparium</v>
      </c>
      <c r="C98" s="21">
        <f>IF(A98="NEWCOD",IF(ISBLANK(H98),"NoCod",H98),VLOOKUP(A98,'Ref Taxo'!A:D,4,FALSE))</f>
        <v>1244</v>
      </c>
      <c r="D98" s="34">
        <v>0.009999999776482582</v>
      </c>
      <c r="E98" s="35">
        <v>0.009999999776482582</v>
      </c>
      <c r="F98" s="35" t="s">
        <v>2294</v>
      </c>
      <c r="G98" s="79"/>
      <c r="H98" s="80"/>
    </row>
    <row r="99" spans="1:8" ht="15">
      <c r="A99" s="33" t="s">
        <v>886</v>
      </c>
      <c r="B99" s="20" t="str">
        <f>IF(A99="NEWCOD",IF(ISBLANK(G99),"renseigner le champ 'Nouveau taxon'",G99),VLOOKUP(A99,'Ref Taxo'!A:B,2,FALSE))</f>
        <v>Hygrohypnum molle</v>
      </c>
      <c r="C99" s="21">
        <f>IF(A99="NEWCOD",IF(ISBLANK(H99),"NoCod",H99),VLOOKUP(A99,'Ref Taxo'!A:D,4,FALSE))</f>
        <v>19788</v>
      </c>
      <c r="D99" s="34">
        <v>0.009999999776482582</v>
      </c>
      <c r="E99" s="35">
        <v>0</v>
      </c>
      <c r="F99" s="35" t="s">
        <v>2294</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0.009999999776482582</v>
      </c>
      <c r="E100" s="35">
        <v>0.009999999776482582</v>
      </c>
      <c r="F100" s="35" t="s">
        <v>2294</v>
      </c>
      <c r="G100" s="79"/>
      <c r="H100" s="80"/>
    </row>
    <row r="101" spans="1:8" ht="15">
      <c r="A101" s="33" t="s">
        <v>107</v>
      </c>
      <c r="B101" s="20" t="str">
        <f>IF(A101="NEWCOD",IF(ISBLANK(G101),"renseigner le champ 'Nouveau taxon'",G101),VLOOKUP(A101,'Ref Taxo'!A:B,2,FALSE))</f>
        <v>Audouinella</v>
      </c>
      <c r="C101" s="21">
        <f>IF(A101="NEWCOD",IF(ISBLANK(H101),"NoCod",H101),VLOOKUP(A101,'Ref Taxo'!A:D,4,FALSE))</f>
        <v>6076</v>
      </c>
      <c r="D101" s="34">
        <v>0.009999999776482582</v>
      </c>
      <c r="E101" s="35">
        <v>0</v>
      </c>
      <c r="F101" s="35" t="s">
        <v>2294</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0.009999999776482582</v>
      </c>
      <c r="E102" s="35">
        <v>0.009999999776482582</v>
      </c>
      <c r="F102" s="35" t="s">
        <v>2294</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0.009999999776482582</v>
      </c>
      <c r="E103" s="35">
        <v>0</v>
      </c>
      <c r="F103" s="35" t="s">
        <v>2294</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0.009999999776482582</v>
      </c>
      <c r="E104" s="35">
        <v>0</v>
      </c>
      <c r="F104" s="35" t="s">
        <v>2294</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0.10000000149011612</v>
      </c>
      <c r="E105" s="35">
        <v>0.20000000298023224</v>
      </c>
      <c r="F105" s="35" t="s">
        <v>2294</v>
      </c>
      <c r="G105" s="79"/>
      <c r="H105" s="80"/>
    </row>
    <row r="106" spans="1:8" ht="15">
      <c r="A106" s="33" t="s">
        <v>745</v>
      </c>
      <c r="B106" s="20" t="str">
        <f>IF(A106="NEWCOD",IF(ISBLANK(G106),"renseigner le champ 'Nouveau taxon'",G106),VLOOKUP(A106,'Ref Taxo'!A:B,2,FALSE))</f>
        <v>Fissidens grandifrons</v>
      </c>
      <c r="C106" s="21">
        <f>IF(A106="NEWCOD",IF(ISBLANK(H106),"NoCod",H106),VLOOKUP(A106,'Ref Taxo'!A:D,4,FALSE))</f>
        <v>19666</v>
      </c>
      <c r="D106" s="34">
        <v>0.10000000149011612</v>
      </c>
      <c r="E106" s="35">
        <v>0.009999999776482582</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0.20000000298023224</v>
      </c>
      <c r="E107" s="35">
        <v>0.6000000238418579</v>
      </c>
      <c r="F107" s="35" t="s">
        <v>2294</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0.20000000298023224</v>
      </c>
      <c r="E108" s="35">
        <v>0.20000000298023224</v>
      </c>
      <c r="F108" s="35" t="s">
        <v>2294</v>
      </c>
      <c r="G108" s="79"/>
      <c r="H108" s="80"/>
    </row>
    <row r="109" spans="1:8" ht="15">
      <c r="A109" s="33" t="s">
        <v>870</v>
      </c>
      <c r="B109" s="20" t="str">
        <f>IF(A109="NEWCOD",IF(ISBLANK(G109),"renseigner le champ 'Nouveau taxon'",G109),VLOOKUP(A109,'Ref Taxo'!A:B,2,FALSE))</f>
        <v>Hygroamblystegium fluviatile</v>
      </c>
      <c r="C109" s="21">
        <f>IF(A109="NEWCOD",IF(ISBLANK(H109),"NoCod",H109),VLOOKUP(A109,'Ref Taxo'!A:D,4,FALSE))</f>
        <v>1237</v>
      </c>
      <c r="D109" s="34">
        <v>0.4000000059604645</v>
      </c>
      <c r="E109" s="35">
        <v>0.009999999776482582</v>
      </c>
      <c r="F109" s="35" t="s">
        <v>2294</v>
      </c>
      <c r="G109" s="79"/>
      <c r="H109" s="80"/>
    </row>
    <row r="110" spans="1:8" ht="15">
      <c r="A110" s="33" t="s">
        <v>1610</v>
      </c>
      <c r="B110" s="20" t="str">
        <f>IF(A110="NEWCOD",IF(ISBLANK(G110),"renseigner le champ 'Nouveau taxon'",G110),VLOOKUP(A110,'Ref Taxo'!A:B,2,FALSE))</f>
        <v>Ranunculus penicillatus</v>
      </c>
      <c r="C110" s="21">
        <f>IF(A110="NEWCOD",IF(ISBLANK(H110),"NoCod",H110),VLOOKUP(A110,'Ref Taxo'!A:D,4,FALSE))</f>
        <v>1909</v>
      </c>
      <c r="D110" s="34">
        <v>0.699999988079071</v>
      </c>
      <c r="E110" s="35">
        <v>1.7999999523162842</v>
      </c>
      <c r="F110" s="35" t="s">
        <v>2294</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5.400000095367432</v>
      </c>
      <c r="E111" s="35">
        <v>11</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