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<sst xmlns="http://schemas.openxmlformats.org/spreadsheetml/2006/main" count="6471" uniqueCount="5306">
  <si>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</si>
  <si>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</si>
  <si>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</si>
  <si>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</si>
  <si>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</si>
  <si>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</si>
  <si>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</si>
  <si>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</si>
  <si>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</si>
  <si>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</si>
  <si>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</si>
  <si>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</si>
  <si>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</si>
  <si>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</si>
  <si>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</si>
  <si>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</si>
  <si>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</si>
  <si>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</si>
  <si>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</si>
  <si>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</si>
  <si>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</si>
  <si>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</si>
  <si>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</si>
  <si>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</si>
  <si>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</si>
  <si>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</si>
  <si>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</si>
  <si>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</si>
  <si>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</si>
  <si>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</si>
  <si>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</si>
  <si>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</si>
  <si>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</si>
  <si>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</si>
  <si>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</si>
  <si>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</si>
  <si>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</si>
  <si>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</si>
  <si>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</si>
  <si>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</si>
  <si>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</si>
  <si>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</si>
  <si>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</si>
  <si>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</si>
  <si>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</si>
  <si>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</si>
  <si>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</si>
  <si>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</si>
  <si>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</si>
  <si>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</si>
  <si>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</si>
  <si>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</si>
  <si>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</si>
  <si>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</si>
  <si>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</si>
  <si>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</si>
  <si>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</si>
  <si>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</si>
  <si>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</si>
  <si>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</si>
  <si>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</si>
  <si>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</si>
  <si>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</si>
  <si>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</si>
  <si>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</si>
  <si>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</si>
  <si>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</si>
  <si>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</si>
  <si>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</si>
  <si>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</si>
  <si>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</si>
  <si>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</si>
  <si>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</si>
  <si>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</si>
  <si>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</si>
  <si>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</si>
  <si>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</si>
  <si>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</si>
  <si>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</si>
  <si>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</si>
  <si>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</si>
  <si>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</si>
  <si>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</si>
  <si>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</si>
  <si>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</si>
  <si>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</si>
  <si>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</si>
  <si>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</si>
  <si>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</si>
  <si>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</si>
  <si>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</si>
  <si>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</si>
  <si>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</si>
  <si>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</si>
  <si>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</si>
  <si>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</si>
  <si>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</si>
  <si>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</si>
  <si>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</si>
  <si>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</si>
  <si>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</si>
  <si>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</si>
  <si>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</si>
  <si>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</si>
  <si>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</si>
  <si>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</si>
  <si>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</si>
  <si>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</si>
  <si>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</si>
  <si>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</si>
  <si>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</si>
  <si>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</si>
  <si>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</si>
  <si>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</si>
  <si>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</si>
  <si>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</si>
  <si>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</si>
  <si>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</si>
  <si>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</si>
  <si>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</si>
  <si>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</si>
  <si>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</si>
  <si>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</si>
  <si>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</si>
  <si>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</si>
  <si>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</si>
  <si>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</si>
  <si>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</si>
  <si>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</si>
  <si>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</si>
  <si>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</si>
  <si>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</si>
  <si>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</si>
  <si>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</si>
  <si>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</si>
  <si>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</si>
  <si>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</si>
  <si>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</si>
  <si>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</si>
  <si>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</si>
  <si>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</si>
  <si>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</si>
  <si>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</si>
  <si>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</si>
  <si>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</si>
  <si>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</si>
  <si>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</si>
  <si>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</si>
  <si>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</si>
  <si>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</si>
  <si>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</si>
  <si>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</si>
  <si>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</si>
  <si>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</si>
  <si>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</si>
  <si>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</si>
  <si>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</si>
  <si>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</si>
  <si>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</si>
  <si>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</si>
  <si>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</si>
  <si>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</si>
  <si>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</si>
  <si>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</si>
  <si>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</si>
  <si>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</si>
  <si>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</si>
  <si>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</si>
  <si>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</si>
  <si>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</si>
  <si>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</si>
  <si>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</si>
  <si>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</si>
  <si>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</si>
  <si>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</si>
  <si>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</si>
  <si>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</si>
  <si>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</si>
  <si>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</si>
  <si>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</si>
  <si>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</si>
  <si>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</si>
  <si>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</si>
  <si>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</si>
  <si>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</si>
  <si>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</si>
  <si>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</si>
  <si>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</si>
  <si>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</si>
  <si>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</si>
  <si>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</si>
  <si>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</si>
  <si>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</si>
  <si>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</si>
  <si>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</si>
  <si>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</si>
  <si>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</si>
  <si>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</si>
  <si>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</si>
  <si>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</si>
  <si>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</si>
  <si>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</si>
  <si>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</si>
  <si>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</si>
  <si>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</si>
  <si>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</si>
  <si>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</si>
  <si>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</si>
  <si>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</si>
  <si>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</si>
  <si>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</si>
  <si>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</si>
  <si>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</si>
  <si>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</si>
  <si>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</si>
  <si>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</si>
  <si>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</si>
  <si>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</si>
  <si>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</si>
  <si>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</si>
  <si>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</si>
  <si>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</si>
  <si>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</si>
  <si>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</si>
  <si>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</si>
  <si>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</si>
  <si>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</si>
  <si>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</si>
  <si>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</si>
  <si>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</si>
  <si>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</si>
  <si>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</si>
  <si>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</si>
  <si>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</si>
  <si>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</si>
  <si>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</si>
  <si>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</si>
  <si>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</si>
  <si>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</si>
  <si>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</si>
  <si>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</si>
  <si>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</si>
  <si>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</si>
  <si>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</si>
  <si>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</si>
  <si>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</si>
  <si>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</si>
  <si>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</si>
  <si>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</si>
  <si>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</si>
  <si>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</si>
  <si>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</si>
  <si>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</si>
  <si>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</si>
  <si>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</si>
  <si>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</si>
  <si>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</si>
  <si>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</si>
  <si>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</si>
  <si>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</si>
  <si>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</si>
  <si>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</si>
  <si>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</si>
  <si>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</si>
  <si>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</si>
  <si>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</si>
  <si>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</si>
  <si>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</si>
  <si>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</si>
  <si>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</si>
  <si>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</si>
  <si>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</si>
  <si>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</si>
  <si>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</si>
  <si>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</si>
  <si>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</si>
  <si>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</si>
  <si>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</si>
  <si>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</si>
  <si>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</si>
  <si>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</si>
  <si>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</si>
  <si>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</si>
  <si>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</si>
  <si>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</si>
  <si>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</si>
  <si>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</si>
  <si>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</si>
  <si>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</si>
  <si>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</si>
  <si>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</si>
  <si>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</si>
  <si>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</si>
  <si>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</si>
  <si>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</si>
  <si>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</si>
  <si>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</si>
  <si>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</si>
  <si>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</si>
  <si>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</si>
  <si>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</si>
  <si>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</si>
  <si>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</si>
  <si>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</si>
  <si>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</si>
  <si>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</si>
  <si>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</si>
  <si>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</si>
  <si>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</si>
  <si>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</si>
  <si>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</si>
  <si>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</si>
  <si>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</si>
  <si>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</si>
  <si>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</si>
  <si>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</si>
  <si>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</si>
  <si>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</si>
  <si>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</si>
  <si>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</si>
  <si>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</si>
  <si>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</si>
  <si>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</si>
  <si>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</si>
  <si>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</si>
  <si>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</si>
  <si>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</si>
  <si>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</si>
  <si>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</si>
  <si>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</si>
  <si>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</si>
  <si>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</si>
  <si>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</si>
  <si>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</si>
  <si>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</si>
  <si>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</si>
  <si>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</si>
  <si>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</si>
  <si>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</si>
  <si>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</si>
  <si>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</si>
  <si>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</si>
  <si>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</si>
  <si>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</si>
  <si>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</si>
  <si>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</si>
  <si>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</si>
  <si>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</si>
  <si>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</si>
  <si>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</si>
  <si>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</si>
  <si>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</si>
  <si>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</si>
  <si>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</si>
  <si>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</si>
  <si>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</si>
  <si>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</si>
  <si>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</si>
  <si>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</si>
  <si>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</si>
  <si>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</si>
  <si>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</si>
  <si>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</si>
  <si>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</si>
  <si>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</si>
  <si>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</si>
  <si>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</si>
  <si>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</si>
  <si>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</si>
  <si>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</si>
  <si>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</si>
  <si>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</si>
  <si>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</si>
  <si>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</si>
  <si>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</si>
  <si>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</si>
  <si>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</si>
  <si>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</si>
  <si>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</si>
  <si>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</si>
  <si>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</si>
  <si>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</si>
  <si>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</si>
  <si>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</si>
  <si>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</si>
  <si>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</si>
  <si>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</si>
  <si>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</si>
  <si>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</si>
  <si>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</si>
  <si>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</si>
  <si>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</si>
  <si>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</si>
  <si>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</si>
  <si>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</si>
  <si>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</si>
  <si>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</si>
  <si>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</si>
  <si>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</si>
  <si>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</si>
  <si>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</si>
  <si>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</si>
  <si>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</si>
  <si>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</si>
  <si>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</si>
  <si>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</si>
  <si>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</si>
  <si>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</si>
  <si>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</si>
  <si>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</si>
  <si>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</si>
  <si>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</si>
  <si>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</si>
  <si>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</si>
  <si>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</si>
  <si>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</si>
  <si>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</si>
  <si>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</si>
  <si>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</si>
  <si>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</si>
  <si>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</si>
  <si>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</si>
  <si>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</si>
  <si>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</si>
  <si>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</si>
  <si>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</si>
  <si>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</si>
  <si>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</si>
  <si>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</si>
  <si>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</si>
  <si>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</si>
  <si>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</si>
  <si>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</si>
  <si>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</si>
  <si>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</si>
  <si>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</si>
  <si>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</si>
  <si>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</si>
  <si>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</si>
  <si>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</si>
  <si>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</si>
  <si>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</si>
  <si>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</si>
  <si>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</si>
  <si>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</si>
  <si>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</si>
  <si>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</si>
  <si>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</si>
  <si>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</si>
  <si>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</si>
  <si>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</si>
  <si>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</si>
  <si>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</si>
  <si>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</si>
  <si>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</si>
  <si>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</si>
  <si>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</si>
  <si>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</si>
  <si>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</si>
  <si>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</si>
  <si>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</si>
  <si>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</si>
  <si>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</si>
  <si>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</si>
  <si>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</si>
  <si>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</si>
  <si>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</si>
  <si>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</si>
  <si>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</si>
  <si>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</si>
  <si>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</si>
  <si>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</si>
  <si>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</si>
  <si>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</si>
  <si>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</si>
  <si>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</si>
  <si>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</si>
  <si>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</si>
  <si>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</si>
  <si>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</si>
  <si>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</si>
  <si>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</si>
  <si>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</si>
  <si>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</si>
  <si>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</si>
  <si>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</si>
  <si>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</si>
  <si>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</si>
  <si>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</si>
  <si>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</si>
  <si>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</si>
  <si>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</si>
  <si>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</si>
  <si>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</si>
  <si>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</si>
  <si>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</si>
  <si>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</si>
  <si>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</si>
  <si>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</si>
  <si>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</si>
  <si>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</si>
  <si>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</si>
  <si>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</si>
  <si>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</si>
  <si>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</si>
  <si>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</si>
  <si>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</si>
  <si>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</si>
  <si>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</si>
  <si>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</si>
  <si>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</si>
  <si>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</si>
  <si>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</si>
  <si>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</si>
  <si>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</si>
  <si>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</si>
  <si>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</si>
  <si>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</si>
  <si>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</si>
  <si>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</si>
  <si>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</si>
  <si>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</si>
  <si>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</si>
  <si>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</si>
  <si>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</si>
  <si>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</si>
  <si>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</si>
  <si>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</si>
  <si>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</si>
  <si>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</si>
  <si>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</si>
  <si>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</si>
  <si>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</si>
  <si>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</si>
  <si>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</si>
  <si>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</si>
  <si>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</si>
  <si>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</si>
  <si>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</si>
  <si>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</si>
  <si>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</si>
  <si>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</si>
  <si>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</si>
  <si>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</si>
  <si>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</si>
  <si>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</si>
  <si>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</si>
  <si>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</si>
  <si>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</si>
  <si>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</si>
  <si>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</si>
  <si>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</si>
  <si>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</si>
  <si>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</si>
  <si>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</si>
  <si>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</si>
  <si>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</si>
  <si>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</si>
  <si>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</si>
  <si>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</si>
  <si>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</si>
  <si>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</si>
  <si>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</si>
  <si>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</si>
  <si>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</si>
  <si>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</si>
  <si>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</si>
  <si>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</si>
  <si>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</si>
  <si>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</si>
  <si>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</si>
  <si>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</si>
  <si>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</si>
  <si>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</si>
  <si>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</si>
  <si>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</si>
  <si>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</si>
  <si>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</si>
  <si>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</si>
  <si>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</si>
  <si>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</si>
  <si>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</si>
  <si>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</si>
  <si>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</si>
  <si>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</si>
  <si>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</si>
  <si>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</si>
  <si>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</si>
  <si>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</si>
  <si>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</si>
  <si>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</si>
  <si>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</si>
  <si>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</si>
  <si>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</si>
  <si>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</si>
  <si>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</si>
  <si>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</si>
  <si>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</si>
  <si>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</si>
  <si>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</si>
  <si>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</si>
  <si>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</si>
  <si>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</si>
  <si>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</si>
  <si>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</si>
  <si>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</si>
  <si>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</si>
  <si>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</si>
  <si>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</si>
  <si>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</si>
  <si>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</si>
  <si>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</si>
  <si>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</si>
  <si>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</si>
  <si>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</si>
  <si>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</si>
  <si>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</si>
  <si>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</si>
  <si>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</si>
  <si>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</si>
  <si>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</si>
  <si>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</si>
  <si>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</si>
  <si>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</si>
  <si>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</si>
  <si>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</si>
  <si>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</si>
  <si>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</si>
  <si>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</si>
  <si>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</si>
  <si>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</si>
  <si>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</si>
  <si>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</si>
  <si>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</si>
  <si>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</si>
  <si>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</si>
  <si>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</si>
  <si>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</si>
  <si>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</si>
  <si>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</si>
  <si>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</si>
  <si>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</si>
  <si>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</si>
  <si>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</si>
  <si>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</si>
  <si>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</si>
  <si>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</si>
  <si>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</si>
  <si>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</si>
  <si>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</si>
  <si>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</si>
  <si>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</si>
  <si>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</si>
  <si>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</si>
  <si>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</si>
  <si>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</si>
  <si>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</si>
  <si>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</si>
  <si>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</si>
  <si>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</si>
  <si>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</si>
  <si>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</si>
  <si>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</si>
  <si>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</si>
  <si>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</si>
  <si>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</si>
  <si>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</si>
  <si>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</si>
  <si>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</si>
  <si>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</si>
  <si>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</si>
  <si>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</si>
  <si>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</si>
  <si>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</si>
  <si>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</si>
  <si>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</si>
  <si>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</si>
  <si>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</si>
  <si>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</si>
  <si>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</si>
  <si>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</si>
  <si>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</si>
  <si>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</si>
  <si>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</si>
  <si>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</si>
  <si>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</si>
  <si>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</si>
  <si>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</si>
  <si>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</si>
  <si>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</si>
  <si>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</si>
  <si>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</si>
  <si>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</si>
  <si>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</si>
  <si>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</si>
  <si>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</si>
  <si>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</si>
  <si>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</si>
  <si>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</si>
  <si>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</si>
  <si>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</si>
  <si>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</si>
  <si>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</si>
  <si>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</si>
  <si>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</si>
  <si>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</si>
  <si>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</si>
  <si>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</si>
  <si>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</si>
  <si>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</si>
  <si>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</si>
  <si>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</si>
  <si>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</si>
  <si>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</si>
  <si>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</si>
  <si>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</si>
  <si>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</si>
  <si>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</si>
  <si>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</si>
  <si>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</si>
  <si>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</si>
  <si>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</si>
  <si>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</si>
  <si>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</si>
  <si>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</si>
  <si>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</si>
  <si>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</si>
  <si>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</si>
  <si>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</si>
  <si>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</si>
  <si>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</si>
  <si>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</si>
  <si>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</si>
  <si>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</si>
  <si>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</si>
  <si>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</si>
  <si>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</si>
  <si>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</si>
  <si>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</si>
  <si>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</si>
  <si>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</si>
  <si>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</si>
  <si>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</si>
  <si>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</si>
  <si>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</si>
  <si>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</si>
  <si>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</si>
  <si>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</si>
  <si>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</si>
  <si>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</si>
  <si>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</si>
  <si>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</si>
  <si>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</si>
  <si>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</si>
  <si>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</si>
  <si>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</si>
  <si>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</si>
  <si>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</si>
  <si>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</si>
  <si>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</si>
  <si>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</si>
  <si>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</si>
  <si>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</si>
  <si>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</si>
  <si>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</si>
  <si>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</si>
  <si>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</si>
  <si>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</si>
  <si>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</si>
  <si>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</si>
  <si>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</si>
  <si>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</si>
  <si>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</si>
  <si>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</si>
  <si>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</si>
  <si>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</si>
  <si>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</si>
  <si>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</si>
  <si>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</si>
  <si>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</si>
  <si>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</si>
  <si>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</si>
  <si>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</si>
  <si>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</si>
  <si>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</si>
  <si>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</si>
  <si>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</si>
  <si>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</si>
  <si>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</si>
  <si>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</si>
  <si>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</si>
  <si>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</si>
  <si>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</si>
  <si>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</si>
  <si>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</si>
  <si>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</si>
  <si>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</si>
  <si>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</si>
  <si>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</si>
  <si>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</si>
  <si>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</si>
  <si>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</si>
  <si>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</si>
  <si>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</si>
  <si>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</si>
  <si>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</si>
  <si>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</si>
  <si>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</si>
  <si>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</si>
  <si>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</si>
  <si>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</si>
  <si>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</si>
  <si>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</si>
  <si>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</si>
  <si>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</si>
  <si>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</si>
  <si>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</si>
  <si>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</si>
  <si>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</si>
  <si>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</si>
  <si>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</si>
  <si>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</si>
  <si>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</si>
  <si>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</si>
  <si>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</si>
  <si>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</si>
  <si>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</si>
  <si>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</si>
  <si>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</si>
  <si>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</si>
  <si>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</si>
  <si>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</si>
  <si>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</si>
  <si>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</si>
  <si>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</si>
  <si>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</si>
  <si>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</si>
  <si>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</si>
  <si>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</si>
  <si>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</si>
  <si>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</si>
  <si>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</si>
  <si>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</si>
  <si>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</si>
  <si>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</si>
  <si>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</si>
  <si>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</si>
  <si>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</si>
  <si>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</si>
  <si>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</si>
  <si>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</si>
  <si>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</si>
  <si>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</si>
  <si>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</si>
  <si>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</si>
  <si>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</si>
  <si>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</si>
  <si>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</si>
  <si>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</si>
  <si>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</si>
  <si>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</si>
  <si>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</si>
  <si>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</si>
  <si>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</si>
  <si>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</si>
  <si>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</si>
  <si>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</si>
  <si>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</si>
  <si>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</si>
  <si>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</si>
  <si>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</si>
  <si>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</si>
  <si>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</si>
  <si>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</si>
  <si>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</si>
  <si>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</si>
  <si>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</si>
  <si>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</si>
  <si>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</si>
  <si>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</si>
  <si>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</si>
  <si>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</si>
  <si>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</si>
  <si>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</si>
  <si>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</si>
  <si>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</si>
  <si>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</si>
  <si>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</si>
  <si>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</si>
  <si>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</si>
  <si>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</si>
  <si>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</si>
  <si>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</si>
  <si>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</si>
  <si>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</si>
  <si>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</si>
  <si>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</si>
  <si>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</si>
  <si>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</si>
  <si>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</si>
  <si>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</si>
  <si>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</si>
  <si>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</si>
  <si>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</si>
  <si>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</si>
  <si>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</si>
  <si>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</si>
  <si>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</si>
  <si>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</si>
  <si>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</si>
  <si>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</si>
  <si>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</si>
  <si>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</si>
  <si>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</si>
  <si>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</si>
  <si>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</si>
  <si>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</si>
  <si>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</si>
  <si>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</si>
  <si>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</si>
  <si>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</si>
  <si>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</si>
  <si>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</si>
  <si>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</si>
  <si>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</si>
  <si>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</si>
  <si>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</si>
  <si>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</si>
  <si>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</si>
  <si>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</si>
  <si>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</si>
  <si>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</si>
  <si>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</si>
  <si>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</si>
  <si>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</si>
  <si>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</si>
  <si>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</si>
  <si>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</si>
  <si>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</si>
  <si>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</si>
  <si>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</si>
  <si>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</si>
  <si>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</si>
  <si>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</si>
  <si>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</si>
  <si>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</si>
  <si>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</si>
  <si>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</si>
  <si>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</si>
  <si>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</si>
  <si>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</si>
  <si>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</si>
  <si>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</si>
  <si>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</si>
  <si>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</si>
  <si>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</si>
  <si>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</si>
  <si>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</si>
  <si>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</si>
  <si>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</si>
  <si>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</si>
  <si>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</si>
  <si>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</si>
  <si>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</si>
  <si>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</si>
  <si>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</si>
  <si>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</si>
  <si>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</si>
  <si>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</si>
  <si>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</si>
  <si>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</si>
  <si>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</si>
  <si>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</si>
  <si>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</si>
  <si>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</si>
  <si>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</si>
  <si>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</si>
  <si>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</si>
  <si>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</si>
  <si>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</si>
  <si>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</si>
  <si>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</si>
  <si>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</si>
  <si>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</si>
  <si>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</si>
  <si>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</si>
  <si>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</si>
  <si>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</si>
  <si>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</si>
  <si>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</si>
  <si>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</si>
  <si>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</si>
  <si>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</si>
  <si>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</si>
  <si>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</si>
  <si>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</si>
  <si>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</si>
  <si>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</si>
  <si>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</si>
  <si>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</si>
  <si>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</si>
  <si>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</si>
  <si>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</si>
  <si>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</si>
  <si>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</si>
  <si>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</si>
  <si>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</si>
  <si>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</si>
  <si>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</si>
  <si>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</si>
  <si>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</si>
  <si>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</si>
  <si>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</si>
  <si>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</si>
  <si>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</si>
  <si>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</si>
  <si>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</si>
  <si>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</si>
  <si>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</si>
  <si>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</si>
  <si>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</si>
  <si>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</si>
  <si>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</si>
  <si>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</si>
  <si>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</si>
  <si>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</si>
  <si>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</si>
  <si>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</si>
  <si>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</si>
  <si>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</si>
  <si>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</si>
  <si>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</si>
  <si>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</si>
  <si>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</si>
  <si>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</si>
  <si>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</si>
  <si>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</si>
  <si>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</si>
  <si>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</si>
  <si>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</si>
  <si>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</si>
  <si>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</si>
  <si>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</si>
  <si>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</si>
  <si>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</si>
  <si>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</si>
  <si>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</si>
  <si>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</si>
  <si>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</si>
  <si>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</si>
  <si>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</si>
  <si>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</si>
  <si>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</si>
  <si>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</si>
  <si>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</si>
  <si>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</si>
  <si>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</si>
  <si>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</si>
  <si>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</si>
  <si>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</si>
  <si>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</si>
  <si>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</si>
  <si>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</si>
  <si>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</si>
  <si>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</si>
  <si>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</si>
  <si>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</si>
  <si>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</si>
  <si>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</si>
  <si>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</si>
  <si>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</si>
  <si>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</si>
  <si>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</si>
  <si>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</si>
  <si>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</si>
  <si>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</si>
  <si>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</si>
  <si>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</si>
  <si>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</si>
  <si>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</si>
  <si>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</si>
  <si>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</si>
  <si>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</si>
  <si>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</si>
  <si>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</si>
  <si>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</si>
  <si>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</si>
  <si>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</si>
  <si>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</si>
  <si>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</si>
  <si>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</si>
  <si>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</si>
  <si>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</si>
  <si>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</si>
  <si>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</si>
  <si>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</si>
  <si>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</si>
  <si>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</si>
  <si>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</si>
  <si>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</si>
  <si>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</si>
  <si>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</si>
  <si>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</si>
  <si>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</si>
  <si>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</si>
  <si>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</si>
  <si>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</si>
  <si>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</si>
  <si>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</si>
  <si>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</si>
  <si>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</si>
  <si>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</si>
  <si>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</si>
  <si>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</si>
  <si>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</si>
  <si>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</si>
  <si>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</si>
  <si>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</si>
  <si>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</si>
  <si>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</si>
  <si>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</si>
  <si>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</si>
  <si>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</si>
  <si>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</si>
  <si>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</si>
  <si>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</si>
  <si>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</si>
  <si>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</si>
  <si>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</si>
  <si>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</si>
  <si>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</si>
  <si>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</si>
  <si>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</si>
  <si>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</si>
  <si>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</si>
  <si>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</si>
  <si>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</si>
  <si>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</si>
  <si>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</si>
  <si>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</si>
  <si>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</si>
  <si>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</si>
  <si>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</si>
  <si>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</si>
  <si>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</si>
  <si>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</si>
  <si>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</si>
  <si>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</si>
  <si>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</si>
  <si>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</si>
  <si>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</si>
  <si>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</si>
  <si>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</si>
  <si>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</si>
  <si>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</si>
  <si>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</si>
  <si>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</si>
  <si>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</si>
  <si>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</si>
  <si>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</si>
  <si>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</si>
  <si>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</si>
  <si>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</si>
  <si>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</si>
  <si>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</si>
  <si>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</si>
  <si>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</si>
  <si>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</si>
  <si>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</si>
  <si>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</si>
  <si>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</si>
  <si>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</si>
  <si>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</si>
  <si>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</si>
  <si>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</si>
  <si>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</si>
  <si>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</si>
  <si>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</si>
  <si>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</si>
  <si>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</si>
  <si>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</si>
  <si>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</si>
  <si>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</si>
  <si>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</si>
  <si>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</si>
  <si>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</si>
  <si>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</si>
  <si>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</si>
  <si>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</si>
  <si>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</si>
  <si>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</si>
  <si>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</si>
  <si>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</si>
  <si>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</si>
  <si>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</si>
  <si>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</si>
  <si>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</si>
  <si>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</si>
  <si>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</si>
  <si>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</si>
  <si>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</si>
  <si>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</si>
  <si>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</si>
  <si>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</si>
  <si>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</si>
  <si>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</si>
  <si>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</si>
  <si>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</si>
  <si>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</si>
  <si>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</si>
  <si>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</si>
  <si>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</si>
  <si>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</si>
  <si>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</si>
  <si>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</si>
  <si>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</si>
  <si>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</si>
  <si>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</si>
  <si>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</si>
  <si>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</si>
  <si>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</si>
  <si>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</si>
  <si>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</si>
  <si>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</si>
  <si>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</si>
  <si>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</si>
  <si>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</si>
  <si>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</si>
  <si>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</si>
  <si>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</si>
  <si>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</si>
  <si>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</si>
  <si>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</si>
  <si>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</si>
  <si>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</si>
  <si>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</si>
  <si>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</si>
  <si>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</si>
  <si>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</si>
  <si>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</si>
  <si>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</si>
  <si>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</si>
  <si>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</si>
  <si>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</si>
  <si>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</si>
  <si>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</si>
  <si>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</si>
  <si>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</si>
  <si>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</si>
  <si>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</si>
  <si>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</si>
  <si>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</si>
  <si>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</si>
  <si>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</si>
  <si>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</si>
  <si>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</si>
  <si>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</si>
  <si>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</si>
  <si>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</si>
  <si>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</si>
  <si>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</si>
  <si>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</si>
  <si>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</si>
  <si>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</si>
  <si>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</si>
  <si>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</si>
  <si>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</si>
  <si>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</si>
  <si>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</si>
  <si>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</si>
  <si>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</si>
  <si>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</si>
  <si>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</si>
  <si>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</si>
  <si>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</si>
  <si>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</si>
  <si>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</si>
  <si>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</si>
  <si>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</si>
  <si>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</si>
  <si>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</si>
  <si>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</si>
  <si>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</si>
  <si>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</si>
  <si>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</si>
  <si>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</si>
  <si>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</si>
  <si>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</si>
  <si>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</si>
  <si>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</si>
  <si>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</si>
  <si>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</si>
  <si>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</si>
  <si>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</si>
  <si>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</si>
  <si>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</si>
  <si>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</si>
  <si>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</si>
  <si>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</si>
  <si>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</si>
  <si>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</si>
  <si>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</si>
  <si>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</si>
  <si>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</si>
  <si>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</si>
  <si>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</si>
  <si>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</si>
  <si>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</si>
  <si>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</si>
  <si>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</si>
  <si>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</si>
  <si>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</si>
  <si>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</si>
  <si>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</si>
  <si>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</si>
  <si>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</si>
  <si>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</si>
  <si>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</si>
  <si>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</si>
  <si>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</si>
  <si>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</si>
  <si>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</si>
  <si>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</si>
  <si>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</si>
  <si>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</si>
  <si>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</si>
  <si>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</si>
  <si>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</si>
  <si>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</si>
  <si>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</si>
  <si>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</si>
  <si>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</si>
  <si>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</si>
  <si>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</si>
  <si>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</si>
  <si>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</si>
  <si>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</si>
  <si>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</si>
  <si>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</si>
  <si>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</si>
  <si>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</si>
  <si>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</si>
  <si>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</si>
  <si>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</si>
  <si>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</si>
  <si>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</si>
  <si>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</si>
  <si>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</si>
  <si>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</si>
  <si>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</si>
  <si>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</si>
  <si>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</si>
  <si>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</si>
  <si>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</si>
  <si>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</si>
  <si>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</si>
  <si>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</si>
  <si>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</si>
  <si>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</si>
  <si>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</si>
  <si>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</si>
  <si>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</si>
  <si>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</si>
  <si>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</si>
  <si>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</si>
  <si>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</si>
  <si>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</si>
  <si>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</si>
  <si>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</si>
  <si>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</si>
  <si>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</si>
  <si>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</si>
  <si>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</si>
  <si>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</si>
  <si>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</si>
  <si>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</si>
  <si>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</si>
  <si>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</si>
  <si>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</si>
  <si>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</si>
  <si>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</si>
  <si>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</si>
  <si>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</si>
  <si>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</si>
  <si>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</si>
  <si>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</si>
  <si>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</si>
  <si>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</si>
  <si>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</si>
  <si>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</si>
  <si>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</si>
  <si>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</si>
  <si>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</si>
  <si>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</si>
  <si>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</si>
  <si>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</si>
  <si>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</si>
  <si>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</si>
  <si>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</si>
  <si>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</si>
  <si>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</si>
  <si>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</si>
  <si>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</si>
  <si>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</si>
  <si>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</si>
  <si>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</si>
  <si>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</si>
  <si>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</si>
  <si>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</si>
  <si>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</si>
  <si>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</si>
  <si>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</si>
  <si>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</si>
  <si>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</si>
  <si>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</si>
  <si>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</si>
  <si>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</si>
  <si>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</si>
  <si>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</si>
  <si>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</si>
  <si>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</si>
  <si>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</si>
  <si>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</si>
  <si>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</si>
  <si>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</si>
  <si>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</si>
  <si>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</si>
  <si>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</si>
  <si>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</si>
  <si>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</si>
  <si>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</si>
  <si>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</si>
  <si>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</si>
  <si>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</si>
  <si>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</si>
  <si>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</si>
  <si>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</si>
  <si>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</si>
  <si>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</si>
  <si>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</si>
  <si>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</si>
  <si>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</si>
  <si>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</si>
  <si>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</si>
  <si>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</si>
  <si>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</si>
  <si>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</si>
  <si>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</si>
  <si>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</si>
  <si>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</si>
  <si>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</si>
  <si>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</si>
  <si>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</si>
  <si>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</si>
  <si>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</si>
  <si>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</si>
  <si>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</si>
  <si>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</si>
  <si>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</si>
  <si>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</si>
  <si>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</si>
  <si>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</si>
  <si>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</si>
  <si>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</si>
  <si>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</si>
  <si>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</si>
  <si>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</si>
  <si>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</si>
  <si>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</si>
  <si>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</si>
  <si>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</si>
  <si>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</si>
  <si>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</si>
  <si>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</si>
  <si>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</si>
  <si>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</si>
  <si>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</si>
  <si>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</si>
  <si>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</si>
  <si>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</si>
  <si>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</si>
  <si>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</si>
  <si>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</si>
  <si>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</si>
  <si>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</si>
  <si>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</si>
  <si>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</si>
  <si>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</si>
  <si>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</si>
  <si>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</si>
  <si>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</si>
  <si>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</si>
  <si>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</si>
  <si>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</si>
  <si>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</si>
  <si>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</si>
  <si>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</si>
  <si>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</si>
  <si>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</si>
  <si>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</si>
  <si>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</si>
  <si>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</si>
  <si>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</si>
  <si>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</si>
  <si>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</si>
  <si>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</si>
  <si>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</si>
  <si>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</si>
  <si>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</si>
  <si>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</si>
  <si>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</si>
  <si>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</si>
  <si>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</si>
  <si>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</si>
  <si>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</si>
  <si>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</si>
  <si>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</si>
  <si>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</si>
  <si>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</si>
  <si>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</si>
  <si>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</si>
  <si>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</si>
  <si>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</si>
  <si>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</si>
  <si>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</si>
  <si>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</si>
  <si>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</si>
  <si>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</si>
  <si>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</si>
  <si>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</si>
  <si>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</si>
  <si>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</si>
  <si>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</si>
  <si>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</si>
  <si>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</si>
  <si>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</si>
  <si>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</si>
  <si>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</si>
  <si>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</si>
  <si>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</si>
  <si>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</si>
  <si>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</si>
  <si>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</si>
  <si>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</si>
  <si>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</si>
  <si>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</si>
  <si>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</si>
  <si>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</si>
  <si>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</si>
  <si>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</si>
  <si>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</si>
  <si>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</si>
  <si>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</si>
  <si>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</si>
  <si>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</si>
  <si>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</si>
  <si>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</si>
  <si>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</si>
  <si>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</si>
  <si>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</si>
  <si>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</si>
  <si>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</si>
  <si>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</si>
  <si>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</si>
  <si>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</si>
  <si>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</si>
  <si>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</si>
  <si>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</si>
  <si>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</si>
  <si>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</si>
  <si>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</si>
  <si>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</si>
  <si>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</si>
  <si>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</si>
  <si>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</si>
  <si>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</si>
  <si>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</si>
  <si>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</si>
  <si>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</si>
  <si>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</si>
  <si>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</si>
  <si>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</si>
  <si>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</si>
  <si>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</si>
  <si>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</si>
  <si>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</si>
  <si>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</si>
  <si>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</si>
  <si>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</si>
  <si>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</si>
  <si>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</si>
  <si>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</si>
  <si>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</si>
  <si>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</si>
  <si>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</si>
  <si>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</si>
  <si>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</si>
  <si>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</si>
  <si>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</si>
  <si>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</si>
  <si>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</si>
  <si>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</si>
  <si>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</si>
  <si>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</si>
  <si>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</si>
  <si>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</si>
  <si>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</si>
  <si>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</si>
  <si>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</si>
  <si>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</si>
  <si>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</si>
  <si>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</si>
  <si>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</si>
  <si>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</si>
  <si>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</si>
  <si>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</si>
  <si>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</si>
  <si>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</si>
  <si>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</si>
  <si>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</si>
  <si>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</si>
  <si>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</si>
  <si>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</si>
  <si>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</si>
  <si>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</si>
  <si>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</si>
  <si>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</si>
  <si>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</si>
  <si>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</si>
  <si>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</si>
  <si>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</si>
  <si>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</si>
  <si>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</si>
  <si>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</si>
  <si>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</si>
  <si>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</si>
  <si>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</si>
  <si>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</si>
  <si>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</si>
  <si>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</si>
  <si>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</si>
  <si>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</si>
  <si>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</si>
  <si>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</si>
  <si>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</si>
  <si>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</si>
  <si>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</si>
  <si>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</si>
  <si>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</si>
  <si>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</si>
  <si>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</si>
  <si>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</si>
  <si>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</si>
  <si>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</si>
  <si>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</si>
  <si>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</si>
  <si>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</si>
  <si>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</si>
  <si>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</si>
  <si>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</si>
  <si>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</si>
  <si>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</si>
  <si>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</si>
  <si>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</si>
  <si>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</si>
  <si>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</si>
  <si>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</si>
  <si>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</si>
  <si>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</si>
  <si>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</si>
  <si>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</si>
  <si>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</si>
  <si>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</si>
  <si>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</si>
  <si>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</si>
  <si>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</si>
  <si>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</si>
  <si>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</si>
  <si>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</si>
  <si>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</si>
  <si>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</si>
  <si>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</si>
  <si>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</si>
  <si>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</si>
  <si>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</si>
  <si>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</si>
  <si>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</si>
  <si>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</si>
  <si>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</si>
  <si>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</si>
  <si>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</si>
  <si>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</si>
  <si>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</si>
  <si>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</si>
  <si>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</si>
  <si>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</si>
  <si>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</si>
  <si>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</si>
  <si>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</si>
  <si>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</si>
  <si>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</si>
  <si>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</si>
  <si>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</si>
  <si>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</si>
  <si>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</si>
  <si>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</si>
  <si>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</si>
  <si>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</si>
  <si>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</si>
  <si>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</si>
  <si>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</si>
  <si>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</si>
  <si>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</si>
  <si>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</si>
  <si>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</si>
  <si>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</si>
  <si>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</si>
  <si>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</si>
  <si>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</si>
  <si>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</si>
  <si>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</si>
  <si>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</si>
  <si>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</si>
  <si>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</si>
  <si>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</si>
  <si>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</si>
  <si>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</si>
  <si>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</si>
  <si>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</si>
  <si>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</si>
  <si>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</si>
  <si>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</si>
  <si>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</si>
  <si>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</si>
  <si>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</si>
  <si>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</si>
  <si>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</si>
  <si>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</si>
  <si>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</si>
  <si>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</si>
  <si>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</si>
  <si>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</si>
  <si>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</si>
  <si>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</si>
  <si>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</si>
  <si>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</si>
  <si>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</si>
  <si>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</si>
  <si>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</si>
  <si>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</si>
  <si>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</si>
  <si>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</si>
  <si>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</si>
  <si>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</si>
  <si>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</si>
  <si>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</si>
  <si>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</si>
  <si>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</si>
  <si>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</si>
  <si>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</si>
  <si>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</si>
  <si>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</si>
  <si>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</si>
  <si>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</si>
  <si>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</si>
  <si>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</si>
  <si>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</si>
  <si>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</si>
  <si>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</si>
  <si>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</si>
  <si>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</si>
  <si>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</si>
  <si>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</si>
  <si>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</si>
  <si>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</si>
  <si>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</si>
  <si>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</si>
  <si>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</si>
  <si>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</si>
  <si>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</si>
  <si>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</si>
  <si>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</si>
  <si>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</si>
  <si>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</si>
  <si>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</si>
  <si>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</si>
  <si>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</si>
  <si>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</si>
  <si>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</si>
  <si>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</si>
  <si>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</si>
  <si>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</si>
  <si>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</si>
  <si>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</si>
  <si>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</si>
  <si>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</si>
  <si>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</si>
  <si>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</si>
  <si>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</si>
  <si>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</si>
  <si>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</si>
  <si>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</si>
  <si>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</si>
  <si>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</si>
  <si>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</si>
  <si>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</si>
  <si>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</si>
  <si>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</si>
  <si>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</si>
  <si>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</si>
  <si>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</si>
  <si>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</si>
  <si>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</si>
  <si>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</si>
  <si>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</si>
  <si>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</si>
  <si>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</si>
  <si>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</si>
  <si>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</si>
  <si>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</si>
  <si>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</si>
  <si>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</si>
  <si>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</si>
  <si>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</si>
  <si>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</si>
  <si>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</si>
  <si>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</si>
  <si>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</si>
  <si>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</si>
  <si>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</si>
  <si>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</si>
  <si>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</si>
  <si>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</si>
  <si>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</si>
  <si>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</si>
  <si>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</si>
  <si>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</si>
  <si>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</si>
  <si>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</si>
  <si>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</si>
  <si>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</si>
  <si>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</si>
  <si>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</si>
  <si>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</si>
  <si>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</si>
  <si>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</si>
  <si>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</si>
  <si>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</si>
  <si>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</si>
  <si>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</si>
  <si>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</si>
  <si>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</si>
  <si>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</si>
  <si>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</si>
  <si>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</si>
  <si>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</si>
  <si>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</si>
  <si>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</si>
  <si>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</si>
  <si>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</si>
  <si>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</si>
  <si>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</si>
  <si>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</si>
  <si>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</si>
  <si>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</si>
  <si>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</si>
  <si>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</si>
  <si>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</si>
  <si>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</si>
  <si>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</si>
  <si>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</si>
  <si>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</si>
  <si>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</si>
  <si>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</si>
  <si>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</si>
  <si>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</si>
  <si>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</si>
  <si>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</si>
  <si>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</si>
  <si>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</si>
  <si>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</si>
  <si>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</si>
  <si>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</si>
  <si>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</si>
  <si>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</si>
  <si>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</si>
  <si>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</si>
  <si>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</si>
  <si>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</si>
  <si>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</si>
  <si>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</si>
  <si>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</si>
  <si>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</si>
  <si>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</si>
  <si>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</si>
  <si>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</si>
  <si>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</si>
  <si>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</si>
  <si>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</si>
  <si>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</si>
  <si>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</si>
  <si>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</si>
  <si>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</si>
  <si>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</si>
  <si>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</si>
  <si>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</si>
  <si>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</si>
  <si>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</si>
  <si>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</si>
  <si>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</si>
  <si>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</si>
  <si>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</si>
  <si>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</si>
  <si>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</si>
  <si>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</si>
  <si>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</si>
  <si>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</si>
  <si>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</si>
  <si>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</si>
  <si>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</si>
  <si>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</si>
  <si>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</si>
  <si>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</si>
  <si>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</si>
  <si>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</si>
  <si>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</si>
  <si>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</si>
  <si>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</si>
  <si>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</si>
  <si>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</si>
  <si>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</si>
  <si>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</si>
  <si>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</si>
  <si>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</si>
  <si>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</si>
  <si>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</si>
  <si>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</si>
  <si>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</si>
  <si>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</si>
  <si>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</si>
  <si>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</si>
  <si>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</si>
  <si>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</si>
  <si>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</si>
  <si>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</si>
  <si>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</si>
  <si>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</si>
  <si>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</si>
  <si>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</si>
  <si>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</si>
  <si>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</si>
  <si>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</si>
  <si>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</si>
  <si>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</si>
  <si>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</si>
  <si>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</si>
  <si>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</si>
  <si>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</si>
  <si>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</si>
  <si>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</si>
  <si>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</si>
  <si>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</si>
  <si>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</si>
  <si>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</si>
  <si>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</si>
  <si>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</si>
  <si>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</si>
  <si>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</si>
  <si>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</si>
  <si>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</si>
  <si>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</si>
  <si>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</si>
  <si>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</si>
  <si>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</si>
  <si>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</si>
  <si>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</si>
  <si>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</si>
  <si>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</si>
  <si>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</si>
  <si>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</si>
  <si>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</si>
  <si>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</si>
  <si>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</si>
  <si>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</si>
  <si>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</si>
  <si>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</si>
  <si>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</si>
  <si>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</si>
  <si>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</si>
  <si>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</si>
  <si>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</si>
  <si>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</si>
  <si>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</si>
  <si>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</si>
  <si>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</si>
  <si>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</si>
  <si>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</si>
  <si>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</si>
  <si>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</si>
  <si>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</si>
  <si>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</si>
  <si>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</si>
  <si>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</si>
  <si>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</si>
  <si>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</si>
  <si>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</si>
  <si>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</si>
  <si>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</si>
  <si>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</si>
  <si>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</si>
  <si>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</si>
  <si>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</si>
  <si>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</si>
  <si>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</si>
  <si>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</si>
  <si>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</si>
  <si>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</si>
  <si>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</si>
  <si>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</si>
  <si>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</si>
  <si>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</si>
  <si>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</si>
  <si>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</si>
  <si>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</si>
  <si>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</si>
  <si>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</si>
  <si>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</si>
  <si>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</si>
  <si>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</si>
  <si>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</si>
  <si>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</si>
  <si>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</si>
  <si>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</si>
  <si>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</si>
  <si>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</si>
  <si>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</si>
  <si>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</si>
  <si>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</si>
  <si>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</si>
  <si>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</si>
  <si>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</si>
  <si>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</si>
  <si>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</si>
  <si>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</si>
  <si>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</si>
  <si>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</si>
  <si>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</si>
  <si>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</si>
  <si>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</si>
  <si>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</si>
  <si>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</si>
  <si>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</si>
  <si>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</si>
  <si>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</si>
  <si>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</si>
  <si>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</si>
  <si>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</si>
  <si>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</si>
  <si>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</si>
  <si>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</si>
  <si>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</si>
  <si>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</si>
  <si>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</si>
  <si>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</si>
  <si>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</si>
  <si>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</si>
  <si>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</si>
  <si>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</si>
  <si>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</si>
  <si>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</si>
  <si>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</si>
  <si>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</si>
  <si>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</si>
  <si>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</si>
  <si>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</si>
  <si>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</si>
  <si>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</si>
  <si>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</si>
  <si>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</si>
  <si>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</si>
  <si>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</si>
  <si>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</si>
  <si>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</si>
  <si>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</si>
  <si>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</si>
  <si>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</si>
  <si>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</si>
  <si>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</si>
  <si>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</si>
  <si>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</si>
  <si>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</si>
  <si>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</si>
  <si>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</si>
  <si>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</si>
  <si>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</si>
  <si>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</si>
  <si>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</si>
  <si>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</si>
  <si>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</si>
  <si>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</si>
  <si>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</si>
  <si>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</si>
  <si>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</si>
  <si>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</si>
  <si>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</si>
  <si>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</si>
  <si>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</si>
  <si>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</si>
  <si>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</si>
  <si>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</si>
  <si>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</si>
  <si>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</si>
  <si>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</si>
  <si>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</si>
  <si>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</si>
  <si>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</si>
  <si>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</si>
  <si>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</si>
  <si>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</si>
  <si>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</si>
  <si>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</si>
  <si>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</si>
  <si>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</si>
  <si>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</si>
  <si>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</si>
  <si>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</si>
  <si>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</si>
  <si>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</si>
  <si>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</si>
  <si>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</si>
  <si>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</si>
  <si>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</si>
  <si>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</si>
  <si>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</si>
  <si>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</si>
  <si>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</si>
  <si>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</si>
  <si>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</si>
  <si>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</si>
  <si>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</si>
  <si>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</si>
  <si>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</si>
  <si>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</si>
  <si>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</si>
  <si>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</si>
  <si>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</si>
  <si>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</si>
  <si>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</si>
  <si>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</si>
  <si>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</si>
  <si>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</si>
  <si>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</si>
  <si>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</si>
  <si>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</si>
  <si>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</si>
  <si>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</si>
  <si>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</si>
  <si>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</si>
  <si>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</si>
  <si>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</si>
  <si>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</si>
  <si>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</si>
  <si>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</si>
  <si>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</si>
  <si>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</si>
  <si>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</si>
  <si>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</si>
  <si>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</si>
  <si>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</si>
  <si>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</si>
  <si>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</si>
  <si>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</si>
  <si>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</si>
  <si>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</si>
  <si>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</si>
  <si>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</si>
  <si>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</si>
  <si>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</si>
  <si>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</si>
  <si>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</si>
  <si>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</si>
  <si>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</si>
  <si>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</si>
  <si>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</si>
  <si>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</si>
  <si>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</si>
  <si>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</si>
  <si>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</si>
  <si>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</si>
  <si>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</si>
  <si>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</si>
  <si>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</si>
  <si>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</si>
  <si>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</si>
  <si>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</si>
  <si>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</si>
  <si>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</si>
  <si>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</si>
  <si>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</si>
  <si>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</si>
  <si>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</si>
  <si>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</si>
  <si>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</si>
  <si>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</si>
  <si>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</si>
  <si>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</si>
  <si>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</si>
  <si>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</si>
  <si>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</si>
  <si>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</si>
  <si>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</si>
  <si>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</si>
  <si>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</si>
  <si>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</si>
  <si>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</si>
  <si>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</si>
  <si>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</si>
  <si>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</si>
  <si>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</si>
  <si>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</si>
  <si>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</si>
  <si>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</si>
  <si>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</si>
  <si>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</si>
  <si>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</si>
  <si>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</si>
  <si>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</si>
  <si>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</si>
  <si>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</si>
  <si>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</si>
  <si>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</si>
  <si>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</si>
  <si>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</si>
  <si>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</si>
  <si>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</si>
  <si>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</si>
  <si>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</si>
  <si>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</si>
  <si>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</si>
  <si>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</si>
  <si>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</si>
  <si>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</si>
  <si>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</si>
  <si>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</si>
  <si>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</si>
  <si>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</si>
  <si>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</si>
  <si>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</si>
  <si>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</si>
  <si>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</si>
  <si>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</si>
  <si>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</si>
  <si>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</si>
  <si>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</si>
  <si>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</si>
  <si>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</si>
  <si>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</si>
  <si>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</si>
  <si>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</si>
  <si>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</si>
  <si>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</si>
  <si>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</si>
  <si>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</si>
  <si>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</si>
  <si>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</si>
  <si>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</si>
  <si>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</si>
  <si>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</si>
  <si>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</si>
  <si>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</si>
  <si>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</si>
  <si>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</si>
  <si>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</si>
  <si>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</si>
  <si>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</si>
  <si>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</si>
  <si>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</si>
  <si>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</si>
  <si>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</si>
  <si>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</si>
  <si>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</si>
  <si>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</si>
  <si>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</si>
  <si>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</si>
  <si>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</si>
  <si>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</si>
  <si>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</si>
  <si>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</si>
  <si>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</si>
  <si>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</si>
  <si>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</si>
  <si>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</si>
  <si>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</si>
  <si>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</si>
  <si>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</si>
  <si>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</si>
  <si>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</si>
  <si>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</si>
  <si>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</si>
  <si>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</si>
  <si>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</si>
  <si>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</si>
  <si>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</si>
  <si>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</si>
  <si>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</si>
  <si>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</si>
  <si>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</si>
  <si>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</si>
  <si>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</si>
  <si>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</si>
  <si>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</si>
  <si>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</si>
  <si>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</si>
  <si>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</si>
  <si>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</si>
  <si>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</si>
  <si>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</si>
  <si>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</si>
  <si>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</si>
  <si>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</si>
  <si>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</si>
  <si>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</si>
  <si>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</si>
  <si>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</si>
  <si>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</si>
  <si>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</si>
  <si>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</si>
  <si>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</si>
  <si>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</si>
  <si>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</si>
  <si>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</si>
  <si>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</si>
  <si>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</si>
  <si>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</si>
  <si>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</si>
  <si>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</si>
  <si>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</si>
  <si>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</si>
  <si>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</si>
  <si>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</si>
  <si>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</si>
  <si>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</si>
  <si>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</si>
  <si>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</si>
  <si>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</si>
  <si>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</si>
  <si>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</si>
  <si>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</si>
  <si>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</si>
  <si>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</si>
  <si>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</si>
  <si>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</si>
  <si>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</si>
  <si>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</si>
  <si>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</si>
  <si>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</si>
  <si>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</si>
  <si>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</si>
  <si>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</si>
  <si>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</si>
  <si>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</si>
  <si>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</si>
  <si>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</si>
  <si>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</si>
  <si>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</si>
  <si>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</si>
  <si>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</si>
  <si>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</si>
  <si>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</si>
  <si>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</si>
  <si>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</si>
  <si>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</si>
  <si>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</si>
  <si>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</si>
  <si>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</si>
  <si>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</si>
  <si>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</si>
  <si>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</si>
  <si>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</si>
  <si>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</si>
  <si>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</si>
  <si>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</si>
  <si>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</si>
  <si>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</si>
  <si>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</si>
  <si>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</si>
  <si>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</si>
  <si>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</si>
  <si>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</si>
  <si>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</si>
  <si>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</si>
  <si>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</si>
  <si>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</si>
  <si>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</si>
  <si>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</si>
  <si>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</si>
  <si>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</si>
  <si>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</si>
  <si>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</si>
  <si>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</si>
  <si>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</si>
  <si>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</si>
  <si>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</si>
  <si>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</si>
  <si>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</si>
  <si>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</si>
  <si>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</si>
  <si>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</si>
  <si>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</si>
  <si>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</si>
  <si>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</si>
  <si>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</si>
  <si>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</si>
  <si>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</si>
  <si>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</si>
  <si>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</si>
  <si>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</si>
  <si>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</si>
  <si>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</si>
  <si>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</si>
  <si>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</si>
  <si>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</si>
  <si>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</si>
  <si>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</si>
  <si>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</si>
  <si>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</si>
  <si>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</si>
  <si>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</si>
  <si>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</si>
  <si>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</si>
  <si>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</si>
  <si>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</si>
  <si>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</si>
  <si>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</si>
  <si>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</si>
  <si>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</si>
  <si>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</si>
  <si>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</si>
  <si>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</si>
  <si>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</si>
  <si>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</si>
  <si>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</si>
  <si>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</si>
  <si>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</si>
  <si>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</si>
  <si>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</si>
  <si>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</si>
  <si>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</si>
  <si>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</si>
  <si>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</si>
  <si>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</si>
  <si>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</si>
  <si>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</si>
  <si>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</si>
  <si>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</si>
  <si>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</si>
  <si>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</si>
  <si>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</si>
  <si>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</si>
  <si>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</si>
  <si>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</si>
  <si>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</si>
  <si>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</si>
  <si>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</si>
  <si>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</si>
  <si>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</si>
  <si>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</si>
  <si>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</si>
  <si>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</si>
  <si>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</si>
  <si>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</si>
  <si>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</si>
  <si>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</si>
  <si>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</si>
  <si>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</si>
  <si>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</si>
  <si>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</si>
  <si>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</si>
  <si>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</si>
  <si>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</si>
  <si>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</si>
  <si>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</si>
  <si>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</si>
  <si>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</si>
  <si>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</si>
  <si>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</si>
  <si>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</si>
  <si>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</si>
  <si>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</si>
  <si>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</si>
  <si>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</si>
  <si>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</si>
  <si>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</si>
  <si>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</si>
  <si>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</si>
  <si>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</si>
  <si>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</si>
  <si>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</si>
  <si>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</si>
  <si>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</si>
  <si>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</si>
  <si>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</si>
  <si>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</si>
  <si>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</si>
  <si>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</si>
  <si>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</si>
  <si>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</si>
  <si>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</si>
  <si>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</si>
  <si>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</si>
  <si>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</si>
  <si>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</si>
  <si>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</si>
  <si>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</si>
  <si>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</si>
  <si>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</si>
  <si>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</si>
  <si>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</si>
  <si>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</si>
  <si>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</si>
  <si>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</si>
  <si>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</si>
  <si>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</si>
  <si>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</si>
  <si>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</si>
  <si>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</si>
  <si>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</si>
  <si>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</si>
  <si>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</si>
  <si>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</si>
  <si>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</si>
  <si>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</si>
  <si>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</si>
  <si>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</si>
  <si>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</si>
  <si>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</si>
  <si>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</si>
  <si>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</si>
  <si>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</si>
  <si>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</si>
  <si>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</si>
  <si>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</si>
  <si>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</si>
  <si>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</si>
  <si>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</si>
  <si>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</si>
  <si>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</si>
  <si>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</si>
  <si>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</si>
  <si>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</si>
  <si>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</si>
  <si>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</si>
  <si>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</si>
  <si>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</si>
  <si>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</si>
  <si>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</si>
  <si>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</si>
  <si>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</si>
  <si>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</si>
  <si>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</si>
  <si>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</si>
  <si>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</si>
  <si>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</si>
  <si>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</si>
  <si>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</si>
  <si>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</si>
  <si>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</si>
  <si>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</si>
  <si>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</si>
  <si>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</si>
  <si>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</si>
  <si>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</si>
  <si>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</si>
  <si>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</si>
  <si>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</si>
  <si>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</si>
  <si>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</si>
  <si>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</si>
  <si>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</si>
  <si>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</si>
  <si>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</si>
  <si>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</si>
  <si>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</si>
  <si>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</si>
  <si>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</si>
  <si>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</si>
  <si>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</si>
  <si>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</si>
  <si>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</si>
  <si>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</si>
  <si>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</si>
  <si>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</si>
  <si>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</si>
  <si>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</si>
  <si>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</si>
  <si>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</si>
  <si>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</si>
  <si>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</si>
  <si>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</si>
  <si>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</si>
  <si>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</si>
  <si>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</si>
  <si>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</si>
  <si>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</si>
  <si>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</si>
  <si>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</si>
  <si>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</si>
  <si>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</si>
  <si>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</si>
  <si>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</si>
  <si>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</si>
  <si>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</si>
  <si>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</si>
  <si>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</si>
  <si>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</si>
  <si>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</si>
  <si>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</si>
  <si>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</si>
  <si>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</si>
  <si>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</si>
  <si>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</si>
  <si>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</si>
  <si>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</si>
  <si>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</si>
  <si>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</si>
  <si>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</si>
  <si>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</si>
  <si>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</si>
  <si>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</si>
  <si>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</si>
  <si>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</si>
  <si>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</si>
  <si>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</si>
  <si>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</si>
  <si>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</si>
  <si>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</si>
  <si>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</si>
  <si>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</si>
  <si>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</si>
  <si>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</si>
  <si>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</si>
  <si>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</si>
  <si>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</si>
  <si>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</si>
  <si>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</si>
  <si>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</si>
  <si>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</si>
  <si>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</si>
  <si>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</si>
  <si>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</si>
  <si>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</si>
  <si>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</si>
  <si>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</si>
  <si>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</si>
  <si>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</si>
  <si>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</si>
  <si>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</si>
  <si>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</si>
  <si>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</si>
  <si>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</si>
  <si>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</si>
  <si>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</si>
  <si>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</si>
  <si>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</si>
  <si>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</si>
  <si>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</si>
  <si>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</si>
  <si>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</si>
  <si>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</si>
  <si>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</si>
  <si>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</si>
  <si>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</si>
  <si>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</si>
  <si>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</si>
  <si>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</si>
  <si>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</si>
  <si>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</si>
  <si>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</si>
  <si>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</si>
  <si>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</si>
  <si>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</si>
  <si>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</si>
  <si>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</si>
  <si>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</si>
  <si>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</si>
  <si>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</si>
  <si>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</si>
  <si>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</si>
  <si>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</si>
  <si>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</si>
  <si>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</si>
  <si>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</si>
  <si>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</si>
  <si>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</si>
  <si>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</si>
  <si>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</si>
  <si>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</si>
  <si>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</si>
  <si>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</si>
  <si>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</si>
  <si>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</si>
  <si>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</si>
  <si>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</si>
  <si>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</si>
  <si>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</si>
  <si>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</si>
  <si>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</si>
  <si>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</si>
  <si>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</si>
  <si>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</si>
  <si>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</si>
  <si>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</si>
  <si>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</si>
  <si>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</si>
  <si>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</si>
  <si>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</si>
  <si>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</si>
  <si>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</si>
  <si>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</si>
  <si>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</si>
  <si>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</si>
  <si>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</si>
  <si>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</si>
  <si>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</si>
  <si>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</si>
  <si>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</si>
  <si>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</si>
  <si>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</si>
  <si>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</si>
  <si>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</si>
  <si>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</si>
  <si>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</si>
  <si>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</si>
  <si>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</si>
  <si>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</si>
  <si>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</si>
  <si>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</si>
  <si>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</si>
  <si>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</si>
  <si>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</si>
  <si>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</si>
  <si>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</si>
  <si>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</si>
  <si>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</si>
  <si>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</si>
  <si>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</si>
  <si>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</si>
  <si>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</si>
  <si>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</si>
  <si>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</si>
  <si>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</si>
  <si>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</si>
  <si>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</si>
  <si>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</si>
  <si>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</si>
  <si>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</si>
  <si>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</si>
  <si>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</si>
  <si>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</si>
  <si>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</si>
  <si>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</si>
  <si>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</si>
  <si>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</si>
  <si>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</si>
  <si>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</si>
  <si>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</si>
  <si>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</si>
  <si>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</si>
  <si>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</si>
  <si>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</si>
  <si>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</si>
  <si>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</si>
  <si>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</si>
  <si>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</si>
  <si>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</si>
  <si>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</si>
  <si>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</si>
  <si>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</si>
  <si>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</si>
  <si>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</si>
  <si>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</si>
  <si>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</si>
  <si>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</si>
  <si>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</si>
  <si>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</si>
  <si>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</si>
  <si>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</si>
  <si>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</si>
  <si>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</si>
  <si>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</si>
  <si>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</si>
  <si>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</si>
  <si>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</si>
  <si>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</si>
  <si>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</si>
  <si>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</si>
  <si>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</si>
  <si>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</si>
  <si>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</si>
  <si>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</si>
  <si>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</si>
  <si>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</si>
  <si>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</si>
  <si>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</si>
  <si>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</si>
  <si>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</si>
  <si>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</si>
  <si>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</si>
  <si>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</si>
  <si>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</si>
  <si>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</si>
  <si>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</si>
  <si>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</si>
  <si>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</si>
  <si>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</si>
  <si>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</si>
  <si>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</si>
  <si>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</si>
  <si>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</si>
  <si>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</si>
  <si>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</si>
  <si>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</si>
  <si>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</si>
  <si>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</si>
  <si>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</si>
  <si>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</si>
  <si>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</si>
  <si>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</si>
  <si>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</si>
  <si>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</si>
  <si>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</si>
  <si>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</si>
  <si>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</si>
  <si>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</si>
  <si>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</si>
  <si>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</si>
  <si>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</si>
  <si>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</si>
  <si>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</si>
  <si>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</si>
  <si>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</si>
  <si>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</si>
  <si>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</si>
  <si>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</si>
  <si>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</si>
  <si>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</si>
  <si>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</si>
  <si>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</si>
  <si>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</si>
  <si>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</si>
  <si>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</si>
  <si>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</si>
  <si>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</si>
  <si>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</si>
  <si>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</si>
  <si>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</si>
  <si>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</si>
  <si>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</si>
  <si>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</si>
  <si>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</si>
  <si>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</si>
  <si>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</si>
  <si>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</si>
  <si>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</si>
  <si>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</si>
  <si>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</si>
  <si>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</si>
  <si>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</si>
  <si>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</si>
  <si>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</si>
  <si>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</si>
  <si>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</si>
  <si>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</si>
  <si>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</si>
  <si>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</si>
  <si>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</si>
  <si>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</si>
  <si>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</si>
  <si>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</si>
  <si>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</si>
  <si>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</si>
  <si>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</si>
  <si>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</si>
  <si>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</si>
  <si>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</si>
  <si>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</si>
  <si>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</si>
  <si>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</si>
  <si>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</si>
  <si>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</si>
  <si>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</si>
  <si>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</si>
  <si>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</si>
  <si>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</si>
  <si>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</si>
  <si>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</si>
  <si>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</si>
  <si>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</si>
  <si>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</si>
  <si>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</si>
  <si>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</si>
  <si>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</si>
  <si>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</si>
  <si>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</si>
  <si>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</si>
  <si>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</si>
  <si>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</si>
  <si>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</si>
  <si>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</si>
  <si>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</si>
  <si>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</si>
  <si>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</si>
  <si>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</si>
  <si>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</si>
  <si>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</si>
  <si>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</si>
  <si>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</si>
  <si>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</si>
  <si>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</si>
  <si>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</si>
  <si>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</si>
  <si>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</si>
  <si>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</si>
  <si>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</si>
  <si>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</si>
  <si>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</si>
  <si>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</si>
  <si>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</si>
  <si>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</si>
  <si>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</si>
  <si>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</si>
  <si>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</si>
  <si>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</si>
  <si>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</si>
  <si>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</si>
  <si>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</si>
  <si>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</si>
  <si>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</si>
  <si>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</si>
  <si>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</si>
  <si>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</si>
  <si>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</si>
  <si>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</si>
  <si>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</si>
  <si>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</si>
  <si>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</si>
  <si>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</si>
  <si>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</si>
  <si>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</si>
  <si>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</si>
  <si>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</si>
  <si>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</si>
  <si>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</si>
  <si>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</si>
  <si>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</si>
  <si>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</si>
  <si>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</si>
  <si>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</si>
  <si>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</si>
  <si>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</si>
  <si>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</si>
  <si>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</si>
  <si>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</si>
  <si>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</si>
  <si>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</si>
  <si>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</si>
  <si>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</si>
  <si>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</si>
  <si>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</si>
  <si>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</si>
  <si>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</si>
  <si>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</si>
  <si>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</si>
  <si>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</si>
  <si>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</si>
  <si>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</si>
  <si>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</si>
  <si>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</si>
  <si>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</si>
  <si>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</si>
  <si>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</si>
  <si>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</si>
  <si>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</si>
  <si>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</si>
  <si>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</si>
  <si>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</si>
  <si>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</si>
  <si>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</si>
  <si>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</si>
  <si>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</si>
  <si>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</si>
  <si>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</si>
  <si>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</si>
  <si>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</si>
  <si>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</si>
  <si>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</si>
  <si>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</si>
  <si>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</si>
  <si>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</si>
  <si>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</si>
  <si>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</si>
  <si>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</si>
  <si>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</si>
  <si>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</si>
  <si>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</si>
  <si>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</si>
  <si>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</si>
  <si>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</si>
  <si>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</si>
  <si>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</si>
  <si>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</si>
  <si>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</si>
  <si>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</si>
  <si>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</si>
  <si>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</si>
  <si>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</si>
  <si>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</si>
  <si>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</si>
  <si>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</si>
  <si>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</si>
  <si>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</si>
  <si>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</si>
  <si>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</si>
  <si>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</si>
  <si>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</si>
  <si>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</si>
  <si>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</si>
  <si>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</si>
  <si>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</si>
  <si>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</si>
  <si>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</si>
  <si>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</si>
  <si>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</si>
  <si>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</si>
  <si>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</si>
  <si>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</si>
  <si>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</si>
  <si>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</si>
  <si>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</si>
  <si>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</si>
  <si>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</si>
  <si>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</si>
  <si>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</si>
  <si>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</si>
  <si>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</si>
  <si>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</si>
  <si>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</si>
  <si>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</si>
  <si>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</si>
  <si>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</si>
  <si>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</si>
  <si>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</si>
  <si>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</si>
  <si>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</si>
  <si>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</si>
  <si>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</si>
  <si>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</si>
  <si>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</si>
  <si>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</si>
  <si>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</si>
  <si>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</si>
  <si>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</si>
  <si>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</si>
  <si>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</si>
  <si>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</si>
  <si>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</si>
  <si>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</si>
  <si>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</si>
  <si>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</si>
  <si>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</si>
  <si>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</si>
  <si>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</si>
  <si>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</si>
  <si>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</si>
  <si>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</si>
  <si>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</si>
  <si>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</si>
  <si>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</si>
  <si>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</si>
  <si>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</si>
  <si>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</si>
  <si>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</si>
  <si>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</si>
  <si>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</si>
  <si>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</si>
  <si>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</si>
  <si>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</si>
  <si>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</si>
  <si>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</si>
  <si>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</si>
  <si>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</si>
  <si>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</si>
  <si>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</si>
  <si>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</si>
  <si>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</si>
  <si>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</si>
  <si>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</si>
  <si>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</si>
  <si>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</si>
  <si>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</si>
  <si>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</si>
  <si>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</si>
  <si>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</si>
  <si>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</si>
  <si>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</si>
  <si>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</si>
  <si>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</si>
  <si>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</si>
  <si>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</si>
  <si>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</si>
  <si>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</si>
  <si>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</si>
  <si>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</si>
  <si>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</si>
  <si>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</si>
  <si>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</si>
  <si>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</si>
  <si>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</si>
  <si>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</si>
  <si>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</si>
  <si>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</si>
  <si>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</si>
  <si>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</si>
  <si>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</si>
  <si>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</si>
  <si>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</si>
  <si>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</si>
  <si>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</si>
  <si>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</si>
  <si>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</si>
  <si>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</si>
  <si>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</si>
  <si>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</si>
  <si>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</si>
  <si>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</si>
  <si>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</si>
  <si>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</si>
  <si>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</si>
  <si>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</si>
  <si>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</si>
  <si>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</si>
  <si>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</si>
  <si>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</si>
  <si>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</si>
  <si>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</si>
  <si>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</si>
  <si>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</si>
  <si>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</si>
  <si>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</si>
  <si>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</si>
  <si>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</si>
  <si>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</si>
  <si>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</si>
  <si>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</si>
  <si>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</si>
  <si>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</si>
  <si>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</si>
  <si>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</si>
  <si>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</si>
  <si>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</si>
  <si>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</si>
  <si>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</si>
  <si>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</si>
  <si>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</si>
  <si>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</si>
  <si>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</si>
  <si>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</si>
  <si>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</si>
  <si>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</si>
  <si>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</si>
  <si>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</si>
  <si>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</si>
  <si>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</si>
  <si>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</si>
  <si>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</si>
  <si>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</si>
  <si>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</si>
  <si>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</si>
  <si>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</si>
  <si>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</si>
  <si>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</si>
  <si>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</si>
  <si>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</si>
  <si>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</si>
  <si>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</si>
  <si>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</si>
  <si>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</si>
  <si>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</si>
  <si>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</si>
  <si>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</si>
  <si>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</si>
  <si>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</si>
  <si>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</si>
  <si>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</si>
  <si>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</si>
  <si>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</si>
  <si>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</si>
  <si>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</si>
  <si>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</si>
  <si>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</si>
  <si>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</si>
  <si>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</si>
  <si>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</si>
  <si>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</si>
  <si>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</si>
  <si>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</si>
  <si>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</si>
  <si>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</si>
  <si>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</si>
  <si>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</si>
  <si>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</si>
  <si>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</si>
  <si>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</si>
  <si>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</si>
  <si>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</si>
  <si>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</si>
  <si>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</si>
  <si>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</si>
  <si>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</si>
  <si>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</si>
  <si>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</si>
  <si>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</si>
  <si>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</si>
  <si>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</si>
  <si>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</si>
  <si>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</si>
  <si>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</si>
  <si>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</si>
  <si>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</si>
  <si>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</si>
  <si>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</si>
  <si>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</si>
  <si>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</si>
  <si>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</si>
  <si>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</si>
  <si>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</si>
  <si>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</si>
  <si>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</si>
  <si>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</si>
  <si>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</si>
  <si>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</si>
  <si>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</si>
  <si>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</si>
  <si>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</si>
  <si>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</si>
  <si>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</si>
  <si>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</si>
  <si>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</si>
  <si>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</si>
  <si>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</si>
  <si>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</si>
  <si>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</si>
  <si>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</si>
  <si>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</si>
  <si>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</si>
  <si>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</si>
  <si>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</si>
  <si>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</si>
  <si>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</si>
  <si>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</si>
  <si>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</si>
  <si>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</si>
  <si>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</si>
  <si>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</si>
  <si>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</si>
  <si>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</si>
  <si>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</si>
  <si>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</si>
  <si>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</si>
  <si>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</si>
  <si>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</si>
  <si>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</si>
  <si>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</si>
  <si>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</si>
  <si>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</si>
  <si>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</si>
  <si>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</si>
  <si>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</si>
  <si>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</si>
  <si>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</si>
  <si>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</si>
  <si>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</si>
  <si>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</si>
  <si>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</si>
  <si>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</si>
  <si>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</si>
  <si>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</si>
  <si>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</si>
  <si>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</si>
  <si>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</si>
  <si>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</si>
  <si>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</si>
  <si>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</si>
  <si>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</si>
  <si>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</si>
  <si>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</si>
  <si>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</si>
  <si>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</si>
  <si>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</si>
  <si>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</si>
  <si>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</si>
  <si>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</si>
  <si>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</si>
  <si>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</si>
  <si>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</si>
  <si>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</si>
  <si>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</si>
  <si>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</si>
  <si>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</si>
  <si>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</si>
  <si>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</si>
  <si>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</si>
  <si>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</si>
  <si>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</si>
  <si>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</si>
  <si>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</si>
  <si>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</si>
  <si>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</si>
  <si>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</si>
  <si>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</si>
  <si>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</si>
  <si>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</si>
  <si>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</si>
  <si>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</si>
  <si>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</si>
  <si>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</si>
  <si>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</si>
  <si>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</si>
  <si>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</si>
  <si>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</si>
  <si>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</si>
  <si>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</si>
  <si>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</si>
  <si>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</si>
  <si>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</si>
  <si>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</si>
  <si>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</si>
  <si>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</si>
  <si>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</si>
  <si>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</si>
  <si>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</si>
  <si>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</si>
  <si>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</si>
  <si>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</si>
  <si>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</si>
  <si>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</si>
  <si>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</si>
  <si>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</si>
  <si>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</si>
  <si>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</si>
  <si>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</si>
  <si>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</si>
  <si>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</si>
  <si>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</si>
  <si>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</si>
  <si>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</si>
  <si>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</si>
  <si>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</si>
  <si>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</si>
  <si>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</si>
  <si>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</si>
  <si>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</si>
  <si>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</si>
  <si>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</si>
  <si>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</si>
  <si>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</si>
  <si>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</si>
  <si>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</si>
  <si>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</si>
  <si>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</si>
  <si>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</si>
  <si>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</si>
  <si>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</si>
  <si>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</si>
  <si>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</si>
  <si>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</si>
  <si>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</si>
  <si>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</si>
  <si>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</si>
  <si>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</si>
  <si>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</si>
  <si>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</si>
  <si>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</si>
  <si>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</si>
  <si>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</si>
  <si>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</si>
  <si>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</si>
  <si>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</si>
  <si>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</si>
  <si>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</si>
  <si>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</si>
  <si>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</si>
  <si>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</si>
  <si>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</si>
  <si>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</si>
  <si>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</si>
  <si>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</si>
  <si>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</si>
  <si>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</si>
  <si>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</si>
  <si>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</si>
  <si>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</si>
  <si>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</si>
  <si>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</si>
  <si>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</si>
  <si>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</si>
  <si>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</si>
  <si>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</si>
  <si>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</si>
  <si>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</si>
  <si>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</si>
  <si>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</si>
  <si>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</si>
  <si>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</si>
  <si>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</si>
  <si>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</si>
  <si>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</si>
  <si>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</si>
  <si>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</si>
  <si>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</si>
  <si>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</si>
  <si>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</si>
  <si>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</si>
  <si>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</si>
  <si>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</si>
  <si>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</si>
  <si>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</si>
  <si>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</si>
  <si>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</si>
  <si>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</si>
  <si>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</si>
  <si>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</si>
  <si>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</si>
  <si>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</si>
  <si>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</si>
  <si>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</si>
  <si>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</si>
  <si>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</si>
  <si>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</si>
  <si>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</si>
  <si>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</si>
  <si>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</si>
  <si>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</si>
  <si>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</si>
  <si>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</si>
  <si>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</si>
  <si>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</si>
  <si>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</si>
  <si>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</si>
  <si>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</si>
  <si>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</si>
  <si>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</si>
  <si>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</si>
  <si>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</si>
  <si>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</si>
  <si>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</si>
  <si>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</si>
  <si>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</si>
  <si>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</si>
  <si>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</si>
  <si>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</si>
  <si>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</si>
  <si>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</si>
  <si>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</si>
  <si>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</si>
  <si>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</si>
  <si>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</si>
  <si>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</si>
  <si>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</si>
  <si>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</si>
  <si>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</si>
  <si>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</si>
  <si>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</si>
  <si>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</si>
  <si>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</si>
  <si>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</si>
  <si>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</si>
  <si>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</si>
  <si>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</si>
  <si>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</si>
  <si>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</si>
  <si>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</si>
  <si>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</si>
  <si>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</si>
  <si>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</si>
  <si>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</si>
  <si>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</si>
  <si>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</si>
  <si>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</si>
  <si>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</si>
  <si>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</si>
  <si>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</si>
  <si>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</si>
  <si>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</si>
  <si>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</si>
  <si>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</si>
  <si>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</si>
  <si>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</si>
  <si>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</si>
  <si>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</si>
  <si>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</si>
  <si>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</si>
  <si>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</si>
  <si>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</si>
  <si>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</si>
  <si>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</si>
  <si>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</si>
  <si>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</si>
  <si>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</si>
  <si>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</si>
  <si>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</si>
  <si>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</si>
  <si>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</si>
  <si>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</si>
  <si>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</si>
  <si>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</si>
  <si>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</si>
  <si>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</si>
  <si>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</si>
  <si>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</si>
  <si>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</si>
  <si>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</si>
  <si>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</si>
  <si>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</si>
  <si>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</si>
  <si>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</si>
  <si>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</si>
  <si>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</si>
  <si>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</si>
  <si>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</si>
  <si>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</si>
  <si>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</si>
  <si>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</si>
  <si>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</si>
  <si>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</si>
  <si>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</si>
  <si>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</si>
  <si>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</si>
  <si>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</si>
  <si>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</si>
  <si>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</si>
  <si>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</si>
  <si>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</si>
  <si>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</si>
  <si>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</si>
  <si>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</si>
  <si>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</si>
  <si>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</si>
  <si>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</si>
  <si>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</si>
  <si>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</si>
  <si>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</si>
  <si>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</si>
  <si>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</si>
  <si>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</si>
  <si>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</si>
  <si>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</si>
  <si>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</si>
  <si>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</si>
  <si>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</si>
  <si>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</si>
  <si>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</si>
  <si>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</si>
  <si>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</si>
  <si>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</si>
  <si>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</si>
  <si>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</si>
  <si>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</si>
  <si>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</si>
  <si>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</si>
  <si>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</si>
  <si>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</si>
  <si>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</si>
  <si>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</si>
  <si>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</si>
  <si>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</si>
  <si>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</si>
  <si>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</si>
  <si>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</si>
  <si>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</si>
  <si>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</si>
  <si>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</si>
  <si>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</si>
  <si>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</si>
  <si>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</si>
  <si>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</si>
  <si>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</si>
  <si>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</si>
  <si>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</si>
  <si>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</si>
  <si>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</si>
  <si>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</si>
  <si>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</si>
  <si>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</si>
  <si>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</si>
  <si>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</si>
  <si>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</si>
  <si>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</si>
  <si>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</si>
  <si>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</si>
  <si>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</si>
  <si>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</si>
  <si>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</si>
  <si>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</si>
  <si>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</si>
  <si>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</si>
  <si>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</si>
  <si>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</si>
  <si>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</si>
  <si>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</si>
  <si>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</si>
  <si>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</si>
  <si>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</si>
  <si>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</si>
  <si>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</si>
  <si>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</si>
  <si>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</si>
  <si>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</si>
  <si>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</si>
  <si>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</si>
  <si>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</si>
  <si>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</si>
  <si>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</si>
  <si>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</si>
  <si>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</si>
  <si>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</si>
  <si>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</si>
  <si>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</si>
  <si>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</si>
  <si>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</si>
  <si>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</si>
  <si>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</si>
  <si>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</si>
  <si>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</si>
  <si>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</si>
  <si>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</si>
  <si>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</si>
  <si>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</si>
  <si>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</si>
  <si>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</si>
  <si>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</si>
  <si>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</si>
  <si>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</si>
  <si>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</si>
  <si>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</si>
  <si>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</si>
  <si>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</si>
  <si>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</si>
  <si>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</si>
  <si>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</si>
  <si>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</si>
  <si>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</si>
  <si>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</si>
  <si>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</si>
  <si>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</si>
  <si>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</si>
  <si>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</si>
  <si>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</si>
  <si>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</si>
  <si>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</si>
  <si>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</si>
  <si>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</si>
  <si>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</si>
  <si>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</si>
  <si>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</si>
  <si>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</si>
  <si>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</si>
  <si>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</si>
  <si>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</si>
  <si>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</si>
  <si>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</si>
  <si>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</si>
  <si>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</si>
  <si>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</si>
  <si>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</si>
  <si>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</si>
  <si>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</si>
  <si>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</si>
  <si>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</si>
  <si>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</si>
  <si>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</si>
  <si>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</si>
  <si>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</si>
  <si>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</si>
  <si>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</si>
  <si>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</si>
  <si>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</si>
  <si>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</si>
  <si>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</si>
  <si>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</si>
  <si>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</si>
  <si>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</si>
  <si>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</si>
  <si>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</si>
  <si>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</si>
  <si>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</si>
  <si>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</si>
  <si>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</si>
  <si>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</si>
  <si>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</si>
  <si>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</si>
  <si>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</si>
  <si>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</si>
  <si>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</si>
  <si>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</si>
  <si>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</si>
  <si>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</si>
  <si>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</si>
  <si>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</si>
  <si>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</si>
  <si>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</si>
  <si>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</si>
  <si>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</si>
  <si>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</si>
  <si>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</si>
  <si>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</si>
  <si>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</si>
  <si>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</si>
  <si>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</si>
  <si>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</si>
  <si>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</si>
  <si>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</si>
  <si>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</si>
  <si>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</si>
  <si>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</si>
  <si>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</si>
  <si>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</si>
  <si>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</si>
  <si>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</si>
  <si>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</si>
  <si>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</si>
  <si>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</si>
  <si>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</si>
  <si>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</si>
  <si>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</si>
  <si>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</si>
  <si>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</si>
  <si>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</si>
  <si>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</si>
  <si>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</si>
  <si>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</si>
  <si>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</si>
  <si>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</si>
  <si>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</si>
  <si>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</si>
  <si>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</si>
  <si>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</si>
  <si>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</si>
  <si>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</si>
  <si>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</si>
  <si>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</si>
  <si>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</si>
  <si>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</si>
  <si>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</si>
  <si>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</si>
  <si>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</si>
  <si>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</si>
  <si>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</si>
  <si>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</si>
  <si>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</si>
  <si>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</si>
  <si>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</si>
  <si>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</si>
  <si>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</si>
  <si>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</si>
  <si>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</si>
  <si>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</si>
  <si>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</si>
  <si>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</si>
  <si>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</si>
  <si>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</si>
  <si>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</si>
  <si>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</si>
  <si>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</si>
  <si>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</si>
  <si>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</si>
  <si>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</si>
  <si>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</si>
  <si>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</si>
  <si>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</si>
  <si>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</si>
  <si>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</si>
  <si>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</si>
  <si>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</si>
  <si>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</si>
  <si>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</si>
  <si>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</si>
  <si>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</si>
  <si>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</si>
  <si>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</si>
  <si>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</si>
  <si>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</si>
  <si>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</si>
  <si>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</si>
  <si>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</si>
  <si>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</si>
  <si>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</si>
  <si>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</si>
  <si>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</si>
  <si>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</si>
  <si>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</si>
  <si>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</si>
  <si>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</si>
  <si>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</si>
  <si>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</si>
  <si>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</si>
  <si>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</si>
  <si>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</si>
  <si>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</si>
  <si>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</si>
  <si>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</si>
  <si>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</si>
  <si>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</si>
  <si>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</si>
  <si>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</si>
  <si>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</si>
  <si>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</si>
  <si>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</si>
  <si>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</si>
  <si>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</si>
  <si>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</si>
  <si>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</si>
  <si>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</si>
  <si>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</si>
  <si>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</si>
  <si>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</si>
  <si>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</si>
  <si>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</si>
  <si>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</si>
  <si>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</si>
  <si>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</si>
  <si>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</si>
  <si>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</si>
  <si>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</si>
  <si>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</si>
  <si>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</si>
  <si>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</si>
  <si>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</si>
  <si>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</si>
  <si>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</si>
  <si>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</si>
  <si>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</si>
  <si>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</si>
  <si>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</si>
  <si>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</si>
  <si>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</si>
  <si>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</si>
  <si>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</si>
  <si>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</si>
  <si>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</si>
  <si>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</si>
  <si>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</si>
  <si>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</si>
  <si>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</si>
  <si>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</si>
  <si>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</si>
  <si>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</si>
  <si>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</si>
  <si>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</si>
  <si>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</si>
  <si>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</si>
  <si>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</si>
  <si>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</si>
  <si>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</si>
  <si>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</si>
  <si>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</si>
  <si>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</si>
  <si>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</si>
  <si>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</si>
  <si>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</si>
  <si>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</si>
  <si>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</si>
  <si>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</si>
  <si>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</si>
  <si>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</si>
  <si>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</si>
  <si>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</si>
  <si>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</si>
  <si>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</si>
  <si>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</si>
  <si>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</si>
  <si>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</si>
  <si>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</si>
  <si>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</si>
  <si>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</si>
  <si>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</si>
  <si>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</si>
  <si>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</si>
  <si>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</si>
  <si>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</si>
  <si>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</si>
  <si>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</si>
  <si>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</si>
  <si>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</si>
  <si>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</si>
  <si>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</si>
  <si>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</si>
  <si>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</si>
  <si>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</si>
  <si>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</si>
  <si>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</si>
  <si>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</si>
  <si>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</si>
  <si>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</si>
  <si>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</si>
  <si>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</si>
  <si>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</si>
  <si>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</si>
  <si>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</si>
  <si>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</si>
  <si>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</si>
  <si>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</si>
  <si>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</si>
  <si>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</si>
  <si>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</si>
  <si>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</si>
  <si>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</si>
  <si>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</si>
  <si>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</si>
  <si>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</si>
  <si>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</si>
  <si>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</si>
  <si>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</si>
  <si>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</si>
  <si>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</si>
  <si>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</si>
  <si>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</si>
  <si>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</si>
  <si>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</si>
  <si>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</si>
  <si>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</si>
  <si>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</si>
  <si>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</si>
  <si>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</si>
  <si>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</si>
  <si>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</si>
  <si>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</si>
  <si>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</si>
  <si>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</si>
  <si>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</si>
  <si>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</si>
  <si>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</si>
  <si>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</si>
  <si>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</si>
  <si>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</si>
  <si>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</si>
  <si>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</si>
  <si>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</si>
  <si>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</si>
  <si>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</si>
  <si>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</si>
  <si>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</si>
  <si>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</si>
  <si>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</si>
  <si>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</si>
  <si>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</si>
  <si>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</si>
  <si>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</si>
  <si>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</si>
  <si>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</si>
  <si>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</si>
  <si>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</si>
  <si>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</si>
  <si>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</si>
  <si>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</si>
  <si>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</si>
  <si>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</si>
  <si>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</si>
  <si>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</si>
  <si>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</si>
  <si>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</si>
  <si>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</si>
  <si>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</si>
  <si>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</si>
  <si>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</si>
  <si>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</si>
  <si>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</si>
  <si>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</si>
  <si>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</si>
  <si>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</si>
  <si>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</si>
  <si>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</si>
  <si>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</si>
  <si>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</si>
  <si>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</si>
  <si>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</si>
  <si>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</si>
  <si>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</si>
  <si>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</si>
  <si>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</si>
  <si>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</si>
  <si>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</si>
  <si>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</si>
  <si>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</si>
  <si>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</si>
  <si>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</si>
  <si>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</si>
  <si>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</si>
  <si>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</si>
  <si>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</si>
  <si>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</si>
  <si>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</si>
  <si>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</si>
  <si>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</si>
  <si>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</si>
  <si>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</si>
  <si>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</si>
  <si>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</si>
  <si>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</si>
  <si>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</si>
  <si>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</si>
  <si>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</si>
  <si>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</si>
  <si>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</si>
  <si>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</si>
  <si>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</si>
  <si>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</si>
  <si>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</si>
  <si>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</si>
  <si>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</si>
  <si>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</si>
  <si>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</si>
  <si>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</si>
  <si>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</si>
  <si>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</si>
  <si>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</si>
  <si>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</si>
  <si>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</si>
  <si>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</si>
  <si>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</si>
  <si>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</si>
  <si>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</si>
  <si>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</si>
  <si>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</si>
  <si>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</si>
  <si>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</si>
  <si>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</si>
  <si>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</si>
  <si>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</si>
  <si>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</si>
  <si>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</si>
  <si>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</si>
  <si>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</si>
  <si>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</si>
  <si>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</si>
  <si>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</si>
  <si>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</si>
  <si>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</si>
  <si>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</si>
  <si>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</si>
  <si>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</si>
  <si>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</si>
  <si>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</si>
  <si>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</si>
  <si>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</si>
  <si>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</si>
  <si>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</si>
  <si>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</si>
  <si>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</si>
  <si>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</si>
  <si>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</si>
  <si>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</si>
  <si>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</si>
  <si>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</si>
  <si>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</si>
  <si>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</si>
  <si>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</si>
  <si>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</si>
  <si>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</si>
  <si>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</si>
  <si>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</si>
  <si>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</si>
  <si>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</si>
  <si>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</si>
  <si>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</si>
  <si>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</si>
  <si>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</si>
  <si>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</si>
  <si>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</si>
  <si>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</si>
  <si>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</si>
  <si>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</si>
  <si>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</si>
  <si>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</si>
  <si>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</si>
  <si>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</si>
  <si>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</si>
  <si>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</si>
  <si>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</si>
  <si>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</si>
  <si>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</si>
  <si>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</si>
  <si>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</si>
  <si>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</si>
  <si>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</si>
  <si>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</si>
  <si>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</si>
  <si>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</si>
  <si>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</si>
  <si>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</si>
  <si>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</si>
  <si>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</si>
  <si>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</si>
  <si>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</si>
  <si>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</si>
  <si>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</si>
  <si>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</si>
  <si>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</si>
  <si>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</si>
  <si>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</si>
  <si>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</si>
  <si>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</si>
  <si>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</si>
  <si>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</si>
  <si>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</si>
  <si>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</si>
  <si>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</si>
  <si>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</si>
  <si>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</si>
  <si>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</si>
  <si>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</si>
  <si>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</si>
  <si>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</si>
  <si>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</si>
  <si>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</si>
  <si>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</si>
  <si>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</si>
  <si>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</si>
  <si>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</si>
  <si>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</si>
  <si>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</si>
  <si>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</si>
  <si>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</si>
  <si>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</si>
  <si>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</si>
  <si>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</si>
  <si>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</si>
  <si>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</si>
  <si>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</si>
  <si>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</si>
  <si>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</si>
  <si>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</si>
  <si>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</si>
  <si>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</si>
  <si>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</si>
  <si>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</si>
  <si>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</si>
  <si>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</si>
  <si>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</si>
  <si>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</si>
  <si>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</si>
  <si>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</si>
  <si>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</si>
  <si>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</si>
  <si>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</si>
  <si>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</si>
  <si>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</si>
  <si>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</si>
  <si>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</si>
  <si>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</si>
  <si>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</si>
  <si>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</si>
  <si>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</si>
  <si>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</si>
  <si>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</si>
  <si>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</si>
  <si>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</si>
  <si>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</si>
  <si>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</si>
  <si>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</si>
  <si>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</si>
  <si>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</si>
  <si>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</si>
  <si>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</si>
  <si>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</si>
  <si>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</si>
  <si>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</si>
  <si>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</si>
  <si>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</si>
  <si>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</si>
  <si>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</si>
  <si>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</si>
  <si>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</si>
  <si>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</si>
  <si>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</si>
  <si>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</si>
  <si>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</si>
  <si>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</si>
  <si>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</si>
  <si>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</si>
  <si>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</si>
  <si>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</si>
  <si>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</si>
  <si>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</si>
  <si>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</si>
  <si>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</si>
  <si>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</si>
  <si>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</si>
  <si>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</si>
  <si>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</si>
  <si>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</si>
  <si>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</si>
  <si>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</si>
  <si>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</si>
  <si>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</si>
  <si>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</si>
  <si>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</si>
  <si>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</si>
  <si>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</si>
  <si>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</si>
  <si>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</si>
  <si>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</si>
  <si>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</si>
  <si>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</si>
  <si>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</si>
  <si>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</si>
  <si>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</si>
  <si>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</si>
  <si>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</si>
  <si>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</si>
  <si>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</si>
  <si>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</si>
  <si>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</si>
  <si>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</si>
  <si>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</si>
  <si>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</si>
  <si>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</si>
  <si>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</si>
  <si>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</si>
  <si>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</si>
  <si>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</si>
  <si>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</si>
  <si>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</si>
  <si>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</si>
  <si>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</si>
  <si>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</si>
  <si>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</si>
  <si>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</si>
  <si>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</si>
  <si>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</si>
  <si>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</si>
  <si>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</si>
  <si>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</si>
  <si>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</si>
  <si>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</si>
  <si>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</si>
  <si>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</si>
  <si>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</si>
  <si>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</si>
  <si>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</si>
  <si>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</si>
  <si>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</si>
  <si>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</si>
  <si>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</si>
  <si>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</si>
  <si>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</si>
  <si>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</si>
  <si>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</si>
  <si>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</si>
  <si>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</si>
  <si>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</si>
  <si>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</si>
  <si>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</si>
  <si>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</si>
  <si>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</si>
  <si>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</si>
  <si>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</si>
  <si>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</si>
  <si>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</si>
  <si>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</si>
  <si>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</si>
  <si>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</si>
  <si>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</si>
  <si>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</si>
  <si>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</si>
  <si>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</si>
  <si>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</si>
  <si>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</si>
  <si>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</si>
  <si>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</si>
  <si>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</si>
  <si>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</si>
  <si>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</si>
  <si>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</si>
  <si>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</si>
  <si>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</si>
  <si>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</si>
  <si>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</si>
  <si>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</si>
  <si>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</si>
  <si>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</si>
  <si>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</si>
  <si>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</si>
  <si>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</si>
  <si>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</si>
  <si>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</si>
  <si>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</si>
  <si>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</si>
  <si>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</si>
  <si>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</si>
  <si>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</si>
  <si>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</si>
  <si>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</si>
  <si>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</si>
  <si>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</si>
  <si>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</si>
  <si>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</si>
  <si>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</si>
  <si>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</si>
  <si>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</si>
  <si>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</si>
  <si>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</si>
  <si>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</si>
  <si>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</si>
  <si>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</si>
  <si>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</si>
  <si>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</si>
  <si>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</si>
  <si>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</si>
  <si>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</si>
  <si>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</si>
  <si>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</si>
  <si>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</si>
  <si>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</si>
  <si>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</si>
  <si>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</si>
  <si>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</si>
  <si>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</si>
  <si>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</si>
  <si>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</si>
  <si>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</si>
  <si>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</si>
  <si>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</si>
  <si>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</si>
  <si>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</si>
  <si>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</si>
  <si>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</si>
  <si>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</si>
  <si>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</si>
  <si>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</si>
  <si>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</si>
  <si>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</si>
  <si>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</si>
  <si>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</si>
  <si>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</si>
  <si>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</si>
  <si>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</si>
  <si>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</si>
  <si>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</si>
  <si>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</si>
  <si>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</si>
  <si>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</si>
  <si>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</si>
  <si>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</si>
  <si>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</si>
  <si>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</si>
  <si>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</si>
  <si>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</si>
  <si>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</si>
  <si>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</si>
  <si>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</si>
  <si>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</si>
  <si>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</si>
  <si>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</si>
  <si>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</si>
  <si>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</si>
  <si>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</si>
  <si>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</si>
  <si>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</si>
  <si>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</si>
  <si>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</si>
  <si>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</si>
  <si>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</si>
  <si>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</si>
  <si>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</si>
  <si>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</si>
  <si>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</si>
  <si>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</si>
  <si>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</si>
  <si>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</si>
  <si>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</si>
  <si>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</si>
  <si>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</si>
  <si>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</si>
  <si>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</si>
  <si>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</si>
  <si>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</si>
  <si>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</si>
  <si>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</si>
  <si>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</si>
  <si>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</si>
  <si>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</si>
  <si>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</si>
  <si>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</si>
  <si>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</si>
  <si>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</si>
  <si>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</si>
  <si>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</si>
  <si>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</si>
  <si>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</si>
  <si>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</si>
  <si>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</si>
  <si>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</si>
  <si>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</si>
  <si>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</si>
  <si>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</si>
  <si>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</si>
  <si>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</si>
  <si>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</si>
  <si>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</si>
  <si>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</si>
  <si>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</si>
  <si>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</si>
  <si>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</si>
  <si>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</si>
  <si>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</si>
  <si>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</si>
  <si>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</si>
  <si>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</si>
  <si>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</si>
  <si>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</si>
  <si>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</si>
  <si>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</si>
  <si>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</si>
  <si>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</si>
  <si>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</si>
  <si>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</si>
  <si>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</si>
  <si>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</si>
  <si>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</si>
  <si>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</si>
  <si>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</si>
  <si>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</si>
  <si>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</si>
  <si>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</si>
  <si>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</si>
  <si>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</si>
  <si>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</si>
  <si>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</si>
  <si>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</si>
  <si>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</si>
  <si>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</si>
  <si>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</si>
  <si>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</si>
  <si>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</si>
  <si>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</si>
  <si>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</si>
  <si>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</si>
  <si>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</si>
  <si>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</si>
  <si>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</si>
  <si>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</si>
  <si>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</si>
  <si>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</si>
  <si>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</si>
  <si>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</si>
  <si>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</si>
  <si>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</si>
  <si>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</si>
  <si>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</si>
  <si>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</si>
  <si>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</si>
  <si>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</si>
  <si>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</si>
  <si>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</si>
  <si>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</si>
  <si>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</si>
  <si>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</si>
  <si>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</si>
  <si>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</si>
  <si>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</si>
  <si>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</si>
  <si>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</si>
  <si>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</si>
  <si>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</si>
  <si>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</si>
  <si>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</si>
  <si>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</si>
  <si>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</si>
  <si>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</si>
  <si>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</si>
  <si>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</si>
  <si>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</si>
  <si>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</si>
  <si>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</si>
  <si>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</si>
  <si>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</si>
  <si>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</si>
  <si>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</si>
  <si>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</si>
  <si>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</si>
  <si>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</si>
  <si>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</si>
  <si>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</si>
  <si>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</si>
  <si>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</si>
  <si>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</si>
  <si>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</si>
  <si>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</si>
  <si>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</si>
  <si>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</si>
  <si>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</si>
  <si>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</si>
  <si>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</si>
  <si>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</si>
  <si>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</si>
  <si>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</si>
  <si>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</si>
  <si>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</si>
  <si>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</si>
  <si>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</si>
  <si>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</si>
  <si>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</si>
  <si>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</si>
  <si>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</si>
  <si>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</si>
  <si>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</si>
  <si>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</si>
  <si>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</si>
  <si>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</si>
  <si>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</si>
  <si>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</si>
  <si>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</si>
  <si>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</si>
  <si>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</si>
  <si>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</si>
  <si>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</si>
  <si>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</si>
  <si>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</si>
  <si>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</si>
  <si>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</si>
  <si>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</si>
  <si>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</si>
  <si>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</si>
  <si>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</si>
  <si>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</si>
  <si>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</si>
  <si>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</si>
  <si>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</si>
  <si>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</si>
  <si>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</si>
  <si>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</si>
  <si>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</si>
  <si>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</si>
  <si>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</si>
  <si>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</si>
  <si>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</si>
  <si>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</si>
  <si>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</si>
  <si>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</si>
  <si>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</si>
  <si>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</si>
  <si>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</si>
  <si>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</si>
  <si>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</si>
  <si>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</si>
  <si>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</si>
  <si>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</si>
  <si>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</si>
  <si>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</si>
  <si>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</si>
  <si>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</si>
  <si>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</si>
  <si>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</si>
  <si>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</si>
  <si>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</si>
  <si>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</si>
  <si>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</si>
  <si>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</si>
  <si>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</si>
  <si>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</si>
  <si>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</si>
  <si>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</si>
  <si>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</si>
  <si>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</si>
  <si>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</si>
  <si>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</si>
  <si>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</si>
  <si>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</si>
  <si>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</si>
  <si>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</si>
  <si>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</si>
  <si>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</si>
  <si>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</si>
  <si>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</si>
  <si>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</si>
  <si>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</si>
  <si>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</si>
  <si>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</si>
  <si>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</si>
  <si>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</si>
  <si>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</si>
  <si>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</si>
  <si>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</si>
  <si>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</si>
  <si>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</si>
  <si>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</si>
  <si>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</si>
  <si>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</si>
  <si>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</si>
  <si>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</si>
  <si>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</si>
  <si>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</si>
  <si>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</si>
  <si>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</si>
  <si>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</si>
  <si>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</si>
  <si>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</si>
  <si>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</si>
  <si>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</si>
  <si>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</si>
  <si>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</si>
  <si>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</si>
  <si>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</si>
  <si>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</si>
  <si>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</si>
  <si>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</si>
  <si>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</si>
  <si>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</si>
  <si>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</si>
  <si>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</si>
  <si>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</si>
  <si>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</si>
  <si>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</si>
  <si>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</si>
  <si>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</si>
  <si>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</si>
  <si>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</si>
  <si>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</si>
  <si>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</si>
  <si>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</si>
  <si>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</si>
  <si>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</si>
  <si>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</si>
  <si>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</si>
  <si>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</si>
  <si>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</si>
  <si>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</si>
  <si>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</si>
  <si>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</si>
  <si>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</si>
  <si>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</si>
  <si>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</si>
  <si>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</si>
  <si>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</si>
  <si>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</si>
  <si>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</si>
  <si>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</si>
  <si>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</si>
  <si>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</si>
  <si>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</si>
  <si>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</si>
  <si>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</si>
  <si>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</si>
  <si>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</si>
  <si>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</si>
  <si>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</si>
  <si>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</si>
  <si>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</si>
  <si>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</si>
  <si>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</si>
  <si>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</si>
  <si>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</si>
  <si>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</si>
  <si>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</si>
  <si>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</si>
  <si>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</si>
  <si>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</si>
  <si>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</si>
  <si>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</si>
  <si>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</si>
  <si>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</si>
  <si>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</si>
  <si>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</si>
  <si>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</si>
  <si>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</si>
  <si>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</si>
  <si>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</si>
  <si>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</si>
  <si>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</si>
  <si>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</si>
  <si>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</si>
  <si>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</si>
  <si>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</si>
  <si>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</si>
  <si>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</si>
  <si>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</si>
  <si>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</si>
  <si>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</si>
  <si>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</si>
  <si>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</si>
  <si>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</si>
  <si>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</si>
  <si>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</si>
  <si>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</si>
  <si>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</si>
  <si>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</si>
  <si>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</si>
  <si>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</si>
  <si>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</si>
  <si>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</si>
  <si>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</si>
  <si>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</si>
  <si>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</si>
  <si>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</si>
  <si>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</si>
  <si>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</si>
  <si>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</si>
  <si>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</si>
  <si>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</si>
  <si>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</si>
  <si>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</si>
  <si>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</si>
  <si>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</si>
  <si>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</si>
  <si>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</si>
  <si>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</si>
  <si>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</si>
  <si>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</si>
  <si>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</si>
  <si>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</si>
  <si>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</si>
  <si>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</si>
  <si>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</si>
  <si>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</si>
  <si>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</si>
  <si>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</si>
  <si>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</si>
  <si>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</si>
  <si>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</si>
  <si>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</si>
  <si>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</si>
  <si>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</si>
  <si>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</si>
  <si>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</si>
  <si>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</si>
  <si>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</si>
  <si>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</si>
  <si>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</si>
  <si>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</si>
  <si>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</si>
  <si>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</si>
  <si>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</si>
  <si>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</si>
  <si>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</si>
  <si>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</si>
  <si>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</si>
  <si>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</si>
  <si>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</si>
  <si>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</si>
  <si>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</si>
  <si>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</si>
  <si>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</si>
  <si>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</si>
  <si>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</si>
  <si>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</si>
  <si>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</si>
  <si>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</si>
  <si>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</si>
  <si>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</si>
  <si>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</si>
  <si>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</si>
  <si>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</si>
  <si>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</si>
  <si>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</si>
  <si>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</si>
  <si>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</si>
  <si>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</si>
  <si>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</si>
  <si>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</si>
  <si>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</si>
  <si>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</si>
  <si>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</si>
  <si>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</si>
  <si>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</si>
  <si>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</si>
  <si>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</si>
  <si>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</si>
  <si>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</si>
  <si>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</si>
  <si>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</si>
  <si>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</si>
  <si>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</si>
  <si>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</si>
  <si>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</si>
  <si>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</si>
  <si>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</si>
  <si>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</si>
  <si>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</si>
  <si>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</si>
  <si>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</si>
  <si>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</si>
  <si>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</si>
  <si>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</si>
  <si>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</si>
  <si>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</si>
  <si>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</si>
  <si>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</si>
  <si>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</si>
  <si>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</si>
  <si>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</si>
  <si>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</si>
  <si>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</si>
  <si>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</si>
  <si>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</si>
  <si>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</si>
  <si>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</si>
  <si>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</si>
  <si>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</si>
  <si>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</si>
  <si>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</si>
  <si>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</si>
  <si>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</si>
  <si>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</si>
  <si>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</si>
  <si>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</si>
  <si>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</si>
  <si>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</si>
  <si>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</si>
  <si>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</si>
  <si>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</si>
  <si>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</si>
  <si>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</si>
  <si>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</si>
  <si>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</si>
  <si>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</si>
  <si>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</si>
  <si>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</si>
  <si>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</si>
  <si>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</si>
  <si>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</si>
  <si>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</si>
  <si>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</si>
  <si>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</si>
  <si>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</si>
  <si>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</si>
  <si>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</si>
  <si>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</si>
  <si>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</si>
  <si>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</si>
  <si>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</si>
  <si>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</si>
  <si>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</si>
  <si>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</si>
  <si>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</si>
  <si>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</si>
  <si>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</si>
  <si>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</si>
  <si>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</si>
  <si>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</si>
  <si>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</si>
  <si>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</si>
  <si>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</si>
  <si>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</si>
  <si>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</si>
  <si>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</si>
  <si>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</si>
  <si>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</si>
  <si>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</si>
  <si>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</si>
  <si>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</si>
  <si>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</si>
  <si>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</si>
  <si>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</si>
  <si>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</si>
  <si>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</si>
  <si>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</si>
  <si>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</si>
  <si>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</si>
  <si>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</si>
  <si>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</si>
  <si>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</si>
  <si>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</si>
  <si>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</si>
  <si>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</si>
  <si>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</si>
  <si>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</si>
  <si>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</si>
  <si>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</si>
  <si>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</si>
  <si>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</si>
  <si>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</si>
  <si>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</si>
  <si>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</si>
  <si>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</si>
  <si>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</si>
  <si>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</si>
  <si>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</si>
  <si>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</si>
  <si>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</si>
  <si>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</si>
  <si>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</si>
  <si>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</si>
  <si>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</si>
  <si>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</si>
  <si>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</si>
  <si>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</si>
  <si>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</si>
  <si>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</si>
  <si>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</si>
  <si>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</si>
  <si>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</si>
  <si>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</si>
  <si>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</si>
  <si>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</si>
  <si>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</si>
  <si>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</si>
  <si>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</si>
  <si>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</si>
  <si>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</si>
  <si>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</si>
  <si>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</si>
  <si>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</si>
  <si>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</si>
  <si>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</si>
  <si>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</si>
  <si>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</si>
  <si>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</si>
  <si>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</si>
  <si>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</si>
  <si>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</si>
  <si>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</si>
  <si>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</si>
  <si>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</si>
  <si>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</si>
  <si>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</si>
  <si>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</si>
  <si>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</si>
  <si>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</si>
  <si>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</si>
  <si>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</si>
  <si>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</si>
  <si>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</si>
  <si>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</si>
  <si>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</si>
  <si>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</si>
  <si>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</si>
  <si>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</si>
  <si>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</si>
  <si>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</si>
  <si>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</si>
  <si>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</si>
  <si>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</si>
  <si>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</si>
  <si>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</si>
  <si>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</si>
  <si>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</si>
  <si>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</si>
  <si>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</si>
  <si>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</si>
  <si>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</si>
  <si>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</si>
  <si>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</si>
  <si>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</si>
  <si>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</si>
  <si>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</si>
  <si>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</si>
  <si>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</si>
  <si>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</si>
  <si>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</si>
  <si>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</si>
  <si>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</si>
  <si>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</si>
  <si>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</si>
  <si>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</si>
  <si>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</si>
  <si>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</si>
  <si>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</si>
  <si>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</si>
  <si>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</si>
  <si>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</si>
  <si>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</si>
  <si>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</si>
  <si>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</si>
  <si>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</si>
  <si>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</si>
  <si>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</si>
  <si>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</si>
  <si>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</si>
  <si>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</si>
  <si>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</si>
  <si>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</si>
  <si>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</si>
  <si>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</si>
  <si>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</si>
  <si>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</si>
  <si>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</si>
  <si>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</si>
  <si>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</si>
  <si>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</si>
  <si>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</si>
  <si>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</si>
  <si>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</si>
  <si>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</si>
  <si>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</si>
  <si>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</si>
  <si>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</si>
  <si>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</si>
  <si>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</si>
  <si>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</si>
  <si>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</si>
  <si>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</si>
  <si>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</si>
  <si>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</si>
  <si>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</si>
  <si>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</si>
  <si>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</si>
  <si>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</si>
  <si>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</si>
  <si>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</si>
  <si>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</si>
  <si>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</si>
  <si>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</si>
  <si>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</si>
  <si>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</si>
  <si>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</si>
  <si>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</si>
  <si>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</si>
  <si>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</si>
  <si>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</si>
  <si>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</si>
  <si>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</si>
  <si>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</si>
  <si>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</si>
  <si>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</si>
  <si>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</si>
  <si>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</si>
  <si>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</si>
  <si>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</si>
  <si>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</si>
  <si>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</si>
  <si>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</si>
  <si>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</si>
  <si>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</si>
  <si>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</si>
  <si>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</si>
  <si>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</si>
  <si>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</si>
  <si>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</si>
  <si>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</si>
  <si>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</si>
  <si>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</si>
  <si>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</si>
  <si>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</si>
  <si>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</si>
  <si>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</si>
  <si>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</si>
  <si>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</si>
  <si>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</si>
  <si>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</si>
  <si>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</si>
  <si>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</si>
  <si>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</si>
  <si>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</si>
  <si>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</si>
  <si>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</si>
  <si>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</si>
  <si>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</si>
  <si>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</si>
  <si>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</si>
  <si>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</si>
  <si>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</si>
  <si>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</si>
  <si>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</si>
  <si>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</si>
  <si>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</si>
  <si>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</si>
  <si>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</si>
  <si>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</si>
  <si>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</si>
  <si>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</si>
  <si>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</si>
  <si>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</si>
  <si>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</si>
  <si>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</si>
  <si>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</si>
  <si>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</si>
  <si>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</si>
  <si>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</si>
  <si>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</si>
  <si>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</si>
  <si>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</si>
  <si>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</si>
  <si>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</si>
  <si>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</si>
  <si>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</si>
  <si>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</si>
  <si>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</si>
  <si>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</si>
  <si>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</si>
  <si>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</si>
  <si>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</si>
  <si>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</si>
  <si>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</si>
  <si>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</si>
  <si>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</si>
  <si>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</si>
  <si>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</si>
  <si>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</si>
  <si>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</si>
  <si>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</si>
  <si>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</si>
  <si>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</si>
  <si>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</si>
  <si>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</si>
  <si>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</si>
  <si>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</si>
  <si>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</si>
  <si>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</si>
  <si>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</si>
  <si>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</si>
  <si>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</si>
  <si>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</si>
  <si>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</si>
  <si>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</si>
  <si>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</si>
  <si>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</si>
  <si>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</si>
  <si>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</si>
  <si>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</si>
  <si>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</si>
  <si>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</si>
  <si>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</si>
  <si>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</si>
  <si>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</si>
  <si>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</si>
  <si>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</si>
  <si>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</si>
  <si>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</si>
  <si>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</si>
  <si>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</si>
  <si>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</si>
  <si>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</si>
  <si>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</si>
  <si>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</si>
  <si>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</si>
  <si>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</si>
  <si>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</si>
  <si>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</si>
  <si>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</si>
  <si>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</si>
  <si>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</si>
  <si>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</si>
  <si>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</si>
  <si>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</si>
  <si>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</si>
  <si>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</si>
  <si>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</si>
  <si>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</si>
  <si>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</si>
  <si>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</si>
  <si>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</si>
  <si>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</si>
  <si>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</si>
  <si>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</si>
  <si>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</si>
  <si>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</si>
  <si>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</si>
  <si>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</si>
  <si>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</si>
  <si>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</si>
  <si>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</si>
  <si>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</si>
  <si>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</si>
  <si>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</si>
  <si>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</si>
  <si>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</si>
  <si>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</si>
  <si>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</si>
  <si>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</si>
  <si>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</si>
  <si>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</si>
  <si>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</si>
  <si>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</si>
  <si>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</si>
  <si>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</si>
  <si>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</si>
  <si>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</si>
  <si>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</si>
  <si>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</si>
  <si>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</si>
  <si>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</si>
  <si>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</si>
  <si>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</si>
  <si>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</si>
  <si>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</si>
  <si>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</si>
  <si>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</si>
  <si>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</si>
  <si>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</si>
  <si>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</si>
  <si>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</si>
  <si>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</si>
  <si>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</si>
  <si>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</si>
  <si>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</si>
  <si>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</si>
  <si>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</si>
  <si>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</si>
  <si>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</si>
  <si>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</si>
  <si>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</si>
  <si>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</si>
  <si>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</si>
  <si>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</si>
  <si>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</si>
  <si>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</si>
  <si>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</si>
  <si>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</si>
  <si>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</si>
  <si>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</si>
  <si>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</si>
  <si>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</si>
  <si>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</si>
  <si>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</si>
  <si>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</si>
  <si>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</si>
  <si>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</si>
  <si>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</si>
  <si>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</si>
  <si>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</si>
  <si>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</si>
  <si>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</si>
  <si>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</si>
  <si>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</si>
  <si>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</si>
  <si>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</si>
  <si>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</si>
  <si>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</si>
  <si>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</si>
  <si>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</si>
  <si>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</si>
  <si>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</si>
  <si>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</si>
  <si>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</si>
  <si>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</si>
  <si>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</si>
  <si>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</si>
  <si>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</si>
  <si>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</si>
  <si>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</si>
  <si>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</si>
  <si>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</si>
  <si>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</si>
  <si>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</si>
  <si>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</si>
  <si>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</si>
  <si>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</si>
  <si>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</si>
  <si>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</si>
  <si>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</si>
  <si>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</si>
  <si>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</si>
  <si>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</si>
  <si>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</si>
  <si>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</si>
  <si>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</si>
  <si>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</si>
  <si>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</si>
  <si>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</si>
  <si>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</si>
  <si>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</si>
  <si>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</si>
  <si>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</si>
  <si>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</si>
  <si>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</si>
  <si>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</si>
  <si>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</si>
  <si>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</si>
  <si>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</si>
  <si>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</si>
  <si>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</si>
  <si>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</si>
  <si>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</si>
  <si>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</si>
  <si>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</si>
  <si>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</si>
  <si>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</si>
  <si>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</si>
  <si>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</si>
  <si>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</si>
  <si>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</si>
  <si>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</si>
  <si>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</si>
  <si>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</si>
  <si>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</si>
  <si>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</si>
  <si>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</si>
  <si>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05218500</t>
  </si>
  <si>
    <t>GAVE DE PAU</t>
  </si>
  <si>
    <t>LE GAVE DE PAU EN AVAL DE LUZ-SAINT-SAUVEUR</t>
  </si>
  <si>
    <t>IBMR190-05717</t>
  </si>
  <si>
    <t>Agence de l'Eau Adour Garonne</t>
  </si>
  <si>
    <t>41749411900056</t>
  </si>
  <si>
    <t>AQUABIO</t>
  </si>
  <si>
    <t>GAUCHE</t>
  </si>
  <si>
    <t>Benjamin POUJARDIEU (Hydrobiologiste) - Jonathan CHARLES (Hydrobiologiste)</t>
  </si>
  <si>
    <t>IBMR Standard</t>
  </si>
  <si>
    <t>BASSES EAUX</t>
  </si>
  <si>
    <t>ensoleille</t>
  </si>
  <si>
    <t>NULLE OU FAIBLE</t>
  </si>
  <si>
    <t>OUI</t>
  </si>
  <si>
    <t xml:space="preserve">Difficulté de réalisation : Prélèvement difficile en raison du fort courant et du substrat glissant.
</t>
  </si>
  <si>
    <t>Très abondant</t>
  </si>
  <si>
    <t>NEWCOD</t>
  </si>
  <si>
    <t>Tabellaria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</si>
</sst>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452115</v>
      </c>
      <c r="G10" s="97"/>
      <c r="H10" s="98"/>
    </row>
    <row r="11" spans="1:8" ht="15">
      <c r="A11" s="10" t="s">
        <v>2281</v>
      </c>
      <c r="B11" s="47">
        <v>43733</v>
      </c>
      <c r="D11" s="10" t="s">
        <v>2284</v>
      </c>
      <c r="E11" s="52">
        <v>6205426</v>
      </c>
      <c r="G11" s="97"/>
      <c r="H11" s="98"/>
    </row>
    <row r="12" spans="1:8" ht="15">
      <c r="A12" s="10" t="s">
        <v>2287</v>
      </c>
      <c r="B12" s="52" t="s">
        <v>5291</v>
      </c>
      <c r="D12" s="10" t="s">
        <v>2285</v>
      </c>
      <c r="E12" s="52">
        <v>452043</v>
      </c>
      <c r="G12" s="99"/>
      <c r="H12" s="100"/>
    </row>
    <row r="13" spans="1:5" ht="17.25" customHeight="1" thickBot="1">
      <c r="A13" s="2"/>
      <c r="B13" s="55"/>
      <c r="D13" s="10" t="s">
        <v>2286</v>
      </c>
      <c r="E13" s="52">
        <v>6205494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452115</v>
      </c>
    </row>
    <row r="18" spans="1:3" ht="15">
      <c r="A18" s="111"/>
      <c r="B18" s="49" t="s">
        <v>2271</v>
      </c>
      <c r="C18" s="61">
        <f>E11</f>
        <v>6205426</v>
      </c>
    </row>
    <row r="19" spans="1:2" ht="15">
      <c r="A19" s="3" t="s">
        <v>2063</v>
      </c>
      <c r="B19" s="29">
        <v>602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14.899999618530273</v>
      </c>
      <c r="C37" s="6"/>
      <c r="D37" s="8" t="s">
        <v>2110</v>
      </c>
      <c r="E37" s="30"/>
    </row>
    <row r="38" spans="1:5" s="7" customFormat="1" ht="15" customHeight="1">
      <c r="A38" s="5" t="s">
        <v>2115</v>
      </c>
      <c r="B38" s="30">
        <v>0.6</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2</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3</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1289</v>
      </c>
      <c r="B97" s="20" t="str">
        <f>IF(A97="NEWCOD",IF(ISBLANK(G97),"renseigner le champ 'Nouveau taxon'",G97),VLOOKUP(A97,'Ref Taxo'!A:B,2,FALSE))</f>
        <v>Oedogonium</v>
      </c>
      <c r="C97" s="21">
        <f>IF(A97="NEWCOD",IF(ISBLANK(H97),"NoCod",H97),VLOOKUP(A97,'Ref Taxo'!A:D,4,FALSE))</f>
        <v>1134</v>
      </c>
      <c r="D97" s="34">
        <v>0.009999999776482582</v>
      </c>
      <c r="E97" s="35">
        <v>0</v>
      </c>
      <c r="F97" s="35" t="s">
        <v>2294</v>
      </c>
      <c r="G97" s="77"/>
      <c r="H97" s="78"/>
    </row>
    <row r="98" spans="1:8" ht="15">
      <c r="A98" s="33" t="s">
        <v>1977</v>
      </c>
      <c r="B98" s="20" t="str">
        <f>IF(A98="NEWCOD",IF(ISBLANK(G98),"renseigner le champ 'Nouveau taxon'",G98),VLOOKUP(A98,'Ref Taxo'!A:B,2,FALSE))</f>
        <v>Ulothrix</v>
      </c>
      <c r="C98" s="21">
        <f>IF(A98="NEWCOD",IF(ISBLANK(H98),"NoCod",H98),VLOOKUP(A98,'Ref Taxo'!A:D,4,FALSE))</f>
        <v>1142</v>
      </c>
      <c r="D98" s="34">
        <v>0.009999999776482582</v>
      </c>
      <c r="E98" s="35">
        <v>0</v>
      </c>
      <c r="F98" s="35" t="s">
        <v>2294</v>
      </c>
      <c r="G98" s="79"/>
      <c r="H98" s="80"/>
    </row>
    <row r="99" spans="1:8" ht="15">
      <c r="A99" s="33" t="s">
        <v>745</v>
      </c>
      <c r="B99" s="20" t="str">
        <f>IF(A99="NEWCOD",IF(ISBLANK(G99),"renseigner le champ 'Nouveau taxon'",G99),VLOOKUP(A99,'Ref Taxo'!A:B,2,FALSE))</f>
        <v>Fissidens grandifrons</v>
      </c>
      <c r="C99" s="21">
        <f>IF(A99="NEWCOD",IF(ISBLANK(H99),"NoCod",H99),VLOOKUP(A99,'Ref Taxo'!A:D,4,FALSE))</f>
        <v>19666</v>
      </c>
      <c r="D99" s="34">
        <v>0.009999999776482582</v>
      </c>
      <c r="E99" s="35">
        <v>0</v>
      </c>
      <c r="F99" s="35" t="s">
        <v>2294</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0.009999999776482582</v>
      </c>
      <c r="E100" s="35">
        <v>0</v>
      </c>
      <c r="F100" s="35" t="s">
        <v>2294</v>
      </c>
      <c r="G100" s="79"/>
      <c r="H100" s="80"/>
    </row>
    <row r="101" spans="1:8" ht="15">
      <c r="A101" s="33" t="s">
        <v>884</v>
      </c>
      <c r="B101" s="20" t="str">
        <f>IF(A101="NEWCOD",IF(ISBLANK(G101),"renseigner le champ 'Nouveau taxon'",G101),VLOOKUP(A101,'Ref Taxo'!A:B,2,FALSE))</f>
        <v>Hygrohypnum luridum</v>
      </c>
      <c r="C101" s="21">
        <f>IF(A101="NEWCOD",IF(ISBLANK(H101),"NoCod",H101),VLOOKUP(A101,'Ref Taxo'!A:D,4,FALSE))</f>
        <v>1240</v>
      </c>
      <c r="D101" s="34">
        <v>0.009999999776482582</v>
      </c>
      <c r="E101" s="35">
        <v>0</v>
      </c>
      <c r="F101" s="35" t="s">
        <v>2294</v>
      </c>
      <c r="G101" s="79"/>
      <c r="H101" s="80"/>
    </row>
    <row r="102" spans="1:8" ht="15">
      <c r="A102" s="33" t="s">
        <v>453</v>
      </c>
      <c r="B102" s="20" t="str">
        <f>IF(A102="NEWCOD",IF(ISBLANK(G102),"renseigner le champ 'Nouveau taxon'",G102),VLOOKUP(A102,'Ref Taxo'!A:B,2,FALSE))</f>
        <v>Cladophora</v>
      </c>
      <c r="C102" s="21">
        <f>IF(A102="NEWCOD",IF(ISBLANK(H102),"NoCod",H102),VLOOKUP(A102,'Ref Taxo'!A:D,4,FALSE))</f>
        <v>1124</v>
      </c>
      <c r="D102" s="34">
        <v>0.009999999776482582</v>
      </c>
      <c r="E102" s="35">
        <v>0</v>
      </c>
      <c r="F102" s="35" t="s">
        <v>2294</v>
      </c>
      <c r="G102" s="79"/>
      <c r="H102" s="80"/>
    </row>
    <row r="103" spans="1:8" ht="15">
      <c r="A103" s="33" t="s">
        <v>107</v>
      </c>
      <c r="B103" s="20" t="str">
        <f>IF(A103="NEWCOD",IF(ISBLANK(G103),"renseigner le champ 'Nouveau taxon'",G103),VLOOKUP(A103,'Ref Taxo'!A:B,2,FALSE))</f>
        <v>Audouinella</v>
      </c>
      <c r="C103" s="21">
        <f>IF(A103="NEWCOD",IF(ISBLANK(H103),"NoCod",H103),VLOOKUP(A103,'Ref Taxo'!A:D,4,FALSE))</f>
        <v>6076</v>
      </c>
      <c r="D103" s="34">
        <v>0.009999999776482582</v>
      </c>
      <c r="E103" s="35">
        <v>0</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0.009999999776482582</v>
      </c>
      <c r="E104" s="35">
        <v>0</v>
      </c>
      <c r="F104" s="35" t="s">
        <v>2294</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0.009999999776482582</v>
      </c>
      <c r="E105" s="35">
        <v>0</v>
      </c>
      <c r="F105" s="35" t="s">
        <v>2294</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0.009999999776482582</v>
      </c>
      <c r="E106" s="35">
        <v>0</v>
      </c>
      <c r="F106" s="35" t="s">
        <v>2294</v>
      </c>
      <c r="G106" s="79"/>
      <c r="H106" s="80"/>
    </row>
    <row r="107" spans="1:8" ht="15">
      <c r="A107" s="33" t="s">
        <v>5304</v>
      </c>
      <c r="B107" s="20" t="str">
        <f>IF(A107="NEWCOD",IF(ISBLANK(G107),"renseigner le champ 'Nouveau taxon'",G107),VLOOKUP(A107,'Ref Taxo'!A:B,2,FALSE))</f>
        <v>Tabellaria sp.</v>
      </c>
      <c r="C107" s="21" t="str">
        <f>IF(A107="NEWCOD",IF(ISBLANK(H107),"NoCod",H107),VLOOKUP(A107,'Ref Taxo'!A:D,4,FALSE))</f>
        <v>NoCod</v>
      </c>
      <c r="D107" s="34">
        <v>0.009999999776482582</v>
      </c>
      <c r="E107" s="35">
        <v>0</v>
      </c>
      <c r="F107" s="35" t="s">
        <v>2294</v>
      </c>
      <c r="G107" s="79" t="s">
        <v>5305</v>
      </c>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0.009999999776482582</v>
      </c>
      <c r="E108" s="35">
        <v>0</v>
      </c>
      <c r="F108" s="35" t="s">
        <v>2294</v>
      </c>
      <c r="G108" s="79"/>
      <c r="H108" s="80"/>
    </row>
    <row r="109" spans="1:8" ht="15">
      <c r="A109" s="33" t="s">
        <v>1020</v>
      </c>
      <c r="B109" s="20" t="str">
        <f>IF(A109="NEWCOD",IF(ISBLANK(G109),"renseigner le champ 'Nouveau taxon'",G109),VLOOKUP(A109,'Ref Taxo'!A:B,2,FALSE))</f>
        <v>Lemanea</v>
      </c>
      <c r="C109" s="21">
        <f>IF(A109="NEWCOD",IF(ISBLANK(H109),"NoCod",H109),VLOOKUP(A109,'Ref Taxo'!A:D,4,FALSE))</f>
        <v>1159</v>
      </c>
      <c r="D109" s="34">
        <v>0.009999999776482582</v>
      </c>
      <c r="E109" s="35">
        <v>0</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0.20000000298023224</v>
      </c>
      <c r="E110" s="35">
        <v>0</v>
      </c>
      <c r="F110" s="35" t="s">
        <v>2294</v>
      </c>
      <c r="G110" s="79"/>
      <c r="H110" s="80"/>
    </row>
    <row r="111" spans="1:8" ht="15">
      <c r="A111" s="33" t="s">
        <v>433</v>
      </c>
      <c r="B111" s="20" t="str">
        <f>IF(A111="NEWCOD",IF(ISBLANK(G111),"renseigner le champ 'Nouveau taxon'",G111),VLOOKUP(A111,'Ref Taxo'!A:B,2,FALSE))</f>
        <v>Cinclidotus fontinaloides</v>
      </c>
      <c r="C111" s="21">
        <f>IF(A111="NEWCOD",IF(ISBLANK(H111),"NoCod",H111),VLOOKUP(A111,'Ref Taxo'!A:D,4,FALSE))</f>
        <v>1320</v>
      </c>
      <c r="D111" s="34">
        <v>0.30000001192092896</v>
      </c>
      <c r="E111" s="35">
        <v>0</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