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<sst xmlns="http://schemas.openxmlformats.org/spreadsheetml/2006/main" count="6459" uniqueCount="5303">
  <si>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</si>
  <si>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</si>
  <si>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</si>
  <si>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</si>
  <si>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</si>
  <si>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</si>
  <si>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</si>
  <si>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</si>
  <si>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</si>
  <si>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</si>
  <si>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</si>
  <si>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</si>
  <si>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</si>
  <si>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</si>
  <si>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</si>
  <si>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</si>
  <si>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</si>
  <si>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</si>
  <si>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</si>
  <si>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</si>
  <si>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</si>
  <si>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</si>
  <si>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</si>
  <si>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</si>
  <si>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</si>
  <si>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</si>
  <si>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</si>
  <si>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</si>
  <si>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</si>
  <si>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</si>
  <si>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</si>
  <si>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</si>
  <si>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</si>
  <si>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</si>
  <si>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</si>
  <si>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</si>
  <si>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</si>
  <si>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</si>
  <si>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</si>
  <si>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</si>
  <si>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</si>
  <si>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</si>
  <si>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</si>
  <si>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</si>
  <si>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</si>
  <si>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</si>
  <si>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</si>
  <si>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</si>
  <si>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</si>
  <si>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</si>
  <si>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</si>
  <si>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</si>
  <si>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</si>
  <si>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</si>
  <si>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</si>
  <si>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</si>
  <si>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</si>
  <si>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</si>
  <si>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</si>
  <si>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</si>
  <si>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</si>
  <si>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</si>
  <si>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</si>
  <si>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</si>
  <si>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</si>
  <si>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</si>
  <si>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</si>
  <si>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</si>
  <si>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</si>
  <si>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</si>
  <si>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</si>
  <si>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</si>
  <si>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</si>
  <si>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</si>
  <si>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</si>
  <si>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</si>
  <si>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</si>
  <si>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</si>
  <si>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</si>
  <si>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</si>
  <si>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</si>
  <si>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</si>
  <si>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</si>
  <si>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</si>
  <si>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</si>
  <si>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</si>
  <si>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</si>
  <si>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</si>
  <si>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</si>
  <si>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</si>
  <si>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</si>
  <si>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</si>
  <si>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</si>
  <si>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</si>
  <si>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</si>
  <si>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</si>
  <si>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</si>
  <si>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</si>
  <si>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</si>
  <si>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</si>
  <si>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</si>
  <si>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</si>
  <si>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</si>
  <si>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</si>
  <si>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</si>
  <si>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</si>
  <si>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</si>
  <si>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</si>
  <si>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</si>
  <si>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</si>
  <si>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</si>
  <si>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</si>
  <si>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</si>
  <si>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</si>
  <si>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</si>
  <si>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</si>
  <si>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</si>
  <si>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</si>
  <si>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</si>
  <si>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</si>
  <si>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</si>
  <si>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</si>
  <si>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</si>
  <si>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</si>
  <si>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</si>
  <si>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</si>
  <si>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</si>
  <si>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</si>
  <si>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</si>
  <si>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</si>
  <si>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</si>
  <si>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</si>
  <si>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</si>
  <si>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</si>
  <si>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</si>
  <si>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</si>
  <si>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</si>
  <si>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</si>
  <si>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</si>
  <si>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</si>
  <si>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</si>
  <si>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</si>
  <si>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</si>
  <si>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</si>
  <si>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</si>
  <si>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</si>
  <si>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</si>
  <si>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</si>
  <si>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</si>
  <si>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</si>
  <si>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</si>
  <si>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</si>
  <si>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</si>
  <si>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</si>
  <si>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</si>
  <si>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</si>
  <si>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</si>
  <si>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</si>
  <si>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</si>
  <si>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</si>
  <si>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</si>
  <si>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</si>
  <si>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</si>
  <si>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</si>
  <si>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</si>
  <si>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</si>
  <si>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</si>
  <si>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</si>
  <si>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</si>
  <si>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</si>
  <si>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</si>
  <si>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</si>
  <si>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</si>
  <si>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</si>
  <si>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</si>
  <si>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</si>
  <si>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</si>
  <si>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</si>
  <si>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</si>
  <si>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</si>
  <si>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</si>
  <si>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</si>
  <si>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</si>
  <si>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</si>
  <si>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</si>
  <si>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</si>
  <si>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</si>
  <si>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</si>
  <si>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</si>
  <si>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</si>
  <si>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</si>
  <si>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</si>
  <si>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</si>
  <si>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</si>
  <si>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</si>
  <si>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</si>
  <si>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</si>
  <si>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</si>
  <si>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</si>
  <si>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</si>
  <si>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</si>
  <si>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</si>
  <si>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</si>
  <si>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</si>
  <si>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</si>
  <si>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</si>
  <si>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</si>
  <si>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</si>
  <si>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</si>
  <si>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</si>
  <si>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</si>
  <si>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</si>
  <si>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</si>
  <si>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</si>
  <si>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</si>
  <si>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</si>
  <si>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</si>
  <si>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</si>
  <si>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</si>
  <si>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</si>
  <si>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</si>
  <si>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</si>
  <si>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</si>
  <si>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</si>
  <si>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</si>
  <si>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</si>
  <si>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</si>
  <si>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</si>
  <si>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</si>
  <si>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</si>
  <si>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</si>
  <si>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</si>
  <si>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</si>
  <si>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</si>
  <si>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</si>
  <si>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</si>
  <si>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</si>
  <si>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</si>
  <si>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</si>
  <si>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</si>
  <si>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</si>
  <si>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</si>
  <si>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</si>
  <si>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</si>
  <si>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</si>
  <si>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</si>
  <si>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</si>
  <si>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</si>
  <si>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</si>
  <si>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</si>
  <si>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</si>
  <si>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</si>
  <si>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</si>
  <si>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</si>
  <si>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</si>
  <si>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</si>
  <si>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</si>
  <si>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</si>
  <si>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</si>
  <si>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</si>
  <si>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</si>
  <si>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</si>
  <si>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</si>
  <si>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</si>
  <si>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</si>
  <si>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</si>
  <si>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</si>
  <si>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</si>
  <si>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</si>
  <si>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</si>
  <si>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</si>
  <si>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</si>
  <si>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</si>
  <si>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</si>
  <si>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</si>
  <si>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</si>
  <si>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</si>
  <si>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</si>
  <si>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</si>
  <si>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</si>
  <si>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</si>
  <si>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</si>
  <si>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</si>
  <si>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</si>
  <si>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</si>
  <si>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</si>
  <si>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</si>
  <si>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</si>
  <si>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</si>
  <si>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</si>
  <si>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</si>
  <si>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</si>
  <si>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</si>
  <si>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</si>
  <si>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</si>
  <si>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</si>
  <si>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</si>
  <si>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</si>
  <si>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</si>
  <si>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</si>
  <si>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</si>
  <si>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</si>
  <si>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</si>
  <si>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</si>
  <si>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</si>
  <si>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</si>
  <si>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</si>
  <si>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</si>
  <si>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</si>
  <si>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</si>
  <si>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</si>
  <si>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</si>
  <si>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</si>
  <si>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</si>
  <si>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</si>
  <si>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</si>
  <si>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</si>
  <si>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</si>
  <si>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</si>
  <si>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</si>
  <si>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</si>
  <si>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</si>
  <si>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</si>
  <si>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</si>
  <si>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</si>
  <si>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</si>
  <si>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</si>
  <si>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</si>
  <si>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</si>
  <si>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</si>
  <si>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</si>
  <si>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</si>
  <si>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</si>
  <si>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</si>
  <si>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</si>
  <si>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</si>
  <si>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</si>
  <si>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</si>
  <si>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</si>
  <si>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</si>
  <si>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</si>
  <si>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</si>
  <si>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</si>
  <si>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</si>
  <si>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</si>
  <si>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</si>
  <si>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</si>
  <si>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</si>
  <si>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</si>
  <si>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</si>
  <si>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</si>
  <si>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</si>
  <si>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</si>
  <si>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</si>
  <si>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</si>
  <si>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</si>
  <si>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</si>
  <si>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</si>
  <si>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</si>
  <si>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</si>
  <si>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</si>
  <si>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</si>
  <si>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</si>
  <si>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</si>
  <si>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</si>
  <si>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</si>
  <si>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</si>
  <si>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</si>
  <si>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</si>
  <si>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</si>
  <si>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</si>
  <si>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</si>
  <si>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</si>
  <si>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</si>
  <si>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</si>
  <si>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</si>
  <si>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</si>
  <si>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</si>
  <si>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</si>
  <si>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</si>
  <si>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</si>
  <si>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</si>
  <si>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</si>
  <si>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</si>
  <si>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</si>
  <si>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</si>
  <si>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</si>
  <si>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</si>
  <si>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</si>
  <si>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</si>
  <si>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</si>
  <si>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</si>
  <si>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</si>
  <si>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</si>
  <si>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</si>
  <si>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</si>
  <si>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</si>
  <si>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</si>
  <si>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</si>
  <si>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</si>
  <si>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</si>
  <si>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</si>
  <si>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</si>
  <si>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</si>
  <si>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</si>
  <si>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</si>
  <si>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</si>
  <si>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</si>
  <si>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</si>
  <si>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</si>
  <si>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</si>
  <si>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</si>
  <si>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</si>
  <si>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</si>
  <si>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</si>
  <si>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</si>
  <si>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</si>
  <si>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</si>
  <si>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</si>
  <si>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</si>
  <si>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</si>
  <si>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</si>
  <si>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</si>
  <si>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</si>
  <si>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</si>
  <si>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</si>
  <si>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</si>
  <si>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</si>
  <si>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</si>
  <si>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</si>
  <si>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</si>
  <si>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</si>
  <si>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</si>
  <si>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</si>
  <si>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</si>
  <si>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</si>
  <si>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</si>
  <si>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</si>
  <si>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</si>
  <si>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</si>
  <si>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</si>
  <si>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</si>
  <si>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</si>
  <si>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</si>
  <si>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</si>
  <si>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</si>
  <si>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</si>
  <si>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</si>
  <si>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</si>
  <si>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</si>
  <si>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</si>
  <si>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</si>
  <si>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</si>
  <si>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</si>
  <si>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</si>
  <si>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</si>
  <si>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</si>
  <si>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</si>
  <si>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</si>
  <si>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</si>
  <si>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</si>
  <si>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</si>
  <si>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</si>
  <si>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</si>
  <si>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</si>
  <si>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</si>
  <si>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</si>
  <si>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</si>
  <si>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</si>
  <si>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</si>
  <si>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</si>
  <si>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</si>
  <si>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</si>
  <si>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</si>
  <si>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</si>
  <si>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</si>
  <si>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</si>
  <si>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</si>
  <si>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</si>
  <si>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</si>
  <si>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</si>
  <si>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</si>
  <si>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</si>
  <si>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</si>
  <si>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</si>
  <si>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</si>
  <si>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</si>
  <si>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</si>
  <si>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</si>
  <si>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</si>
  <si>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</si>
  <si>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</si>
  <si>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</si>
  <si>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</si>
  <si>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</si>
  <si>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</si>
  <si>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</si>
  <si>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</si>
  <si>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</si>
  <si>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</si>
  <si>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</si>
  <si>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</si>
  <si>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</si>
  <si>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</si>
  <si>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</si>
  <si>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</si>
  <si>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</si>
  <si>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</si>
  <si>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</si>
  <si>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</si>
  <si>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</si>
  <si>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</si>
  <si>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</si>
  <si>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</si>
  <si>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</si>
  <si>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</si>
  <si>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</si>
  <si>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</si>
  <si>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</si>
  <si>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</si>
  <si>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</si>
  <si>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</si>
  <si>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</si>
  <si>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</si>
  <si>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</si>
  <si>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</si>
  <si>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</si>
  <si>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</si>
  <si>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</si>
  <si>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</si>
  <si>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</si>
  <si>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</si>
  <si>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</si>
  <si>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</si>
  <si>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</si>
  <si>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</si>
  <si>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</si>
  <si>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</si>
  <si>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</si>
  <si>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</si>
  <si>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</si>
  <si>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</si>
  <si>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</si>
  <si>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</si>
  <si>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</si>
  <si>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</si>
  <si>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</si>
  <si>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</si>
  <si>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</si>
  <si>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</si>
  <si>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</si>
  <si>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</si>
  <si>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</si>
  <si>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</si>
  <si>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</si>
  <si>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</si>
  <si>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</si>
  <si>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</si>
  <si>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</si>
  <si>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</si>
  <si>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</si>
  <si>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</si>
  <si>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</si>
  <si>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</si>
  <si>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</si>
  <si>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</si>
  <si>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</si>
  <si>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</si>
  <si>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</si>
  <si>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</si>
  <si>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</si>
  <si>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</si>
  <si>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</si>
  <si>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</si>
  <si>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</si>
  <si>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</si>
  <si>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</si>
  <si>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</si>
  <si>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</si>
  <si>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</si>
  <si>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</si>
  <si>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</si>
  <si>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</si>
  <si>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</si>
  <si>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</si>
  <si>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</si>
  <si>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</si>
  <si>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</si>
  <si>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</si>
  <si>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</si>
  <si>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</si>
  <si>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</si>
  <si>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</si>
  <si>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</si>
  <si>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</si>
  <si>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</si>
  <si>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</si>
  <si>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</si>
  <si>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</si>
  <si>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</si>
  <si>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</si>
  <si>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</si>
  <si>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</si>
  <si>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</si>
  <si>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</si>
  <si>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</si>
  <si>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</si>
  <si>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</si>
  <si>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</si>
  <si>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</si>
  <si>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</si>
  <si>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</si>
  <si>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</si>
  <si>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</si>
  <si>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</si>
  <si>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</si>
  <si>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</si>
  <si>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</si>
  <si>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</si>
  <si>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</si>
  <si>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</si>
  <si>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</si>
  <si>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</si>
  <si>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</si>
  <si>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</si>
  <si>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</si>
  <si>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</si>
  <si>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</si>
  <si>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</si>
  <si>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</si>
  <si>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</si>
  <si>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</si>
  <si>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</si>
  <si>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</si>
  <si>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</si>
  <si>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</si>
  <si>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</si>
  <si>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</si>
  <si>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</si>
  <si>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</si>
  <si>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</si>
  <si>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</si>
  <si>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</si>
  <si>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</si>
  <si>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</si>
  <si>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</si>
  <si>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</si>
  <si>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</si>
  <si>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</si>
  <si>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</si>
  <si>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</si>
  <si>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</si>
  <si>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</si>
  <si>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</si>
  <si>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</si>
  <si>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</si>
  <si>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</si>
  <si>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</si>
  <si>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</si>
  <si>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</si>
  <si>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</si>
  <si>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</si>
  <si>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</si>
  <si>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</si>
  <si>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</si>
  <si>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</si>
  <si>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</si>
  <si>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</si>
  <si>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</si>
  <si>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</si>
  <si>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</si>
  <si>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</si>
  <si>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</si>
  <si>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</si>
  <si>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</si>
  <si>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</si>
  <si>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</si>
  <si>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</si>
  <si>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</si>
  <si>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</si>
  <si>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</si>
  <si>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</si>
  <si>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</si>
  <si>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</si>
  <si>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</si>
  <si>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</si>
  <si>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</si>
  <si>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</si>
  <si>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</si>
  <si>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</si>
  <si>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</si>
  <si>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</si>
  <si>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</si>
  <si>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</si>
  <si>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</si>
  <si>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</si>
  <si>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</si>
  <si>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</si>
  <si>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</si>
  <si>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</si>
  <si>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</si>
  <si>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</si>
  <si>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</si>
  <si>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</si>
  <si>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</si>
  <si>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</si>
  <si>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</si>
  <si>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</si>
  <si>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</si>
  <si>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</si>
  <si>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</si>
  <si>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</si>
  <si>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</si>
  <si>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</si>
  <si>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</si>
  <si>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</si>
  <si>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</si>
  <si>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</si>
  <si>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</si>
  <si>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</si>
  <si>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</si>
  <si>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</si>
  <si>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</si>
  <si>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</si>
  <si>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</si>
  <si>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</si>
  <si>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</si>
  <si>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</si>
  <si>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</si>
  <si>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</si>
  <si>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</si>
  <si>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</si>
  <si>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</si>
  <si>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</si>
  <si>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</si>
  <si>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</si>
  <si>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</si>
  <si>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</si>
  <si>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</si>
  <si>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</si>
  <si>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</si>
  <si>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</si>
  <si>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</si>
  <si>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</si>
  <si>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</si>
  <si>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</si>
  <si>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</si>
  <si>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</si>
  <si>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</si>
  <si>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</si>
  <si>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</si>
  <si>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</si>
  <si>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</si>
  <si>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</si>
  <si>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</si>
  <si>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</si>
  <si>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</si>
  <si>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</si>
  <si>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</si>
  <si>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</si>
  <si>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</si>
  <si>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</si>
  <si>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</si>
  <si>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</si>
  <si>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</si>
  <si>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</si>
  <si>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</si>
  <si>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</si>
  <si>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</si>
  <si>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</si>
  <si>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</si>
  <si>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</si>
  <si>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</si>
  <si>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</si>
  <si>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</si>
  <si>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</si>
  <si>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</si>
  <si>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</si>
  <si>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</si>
  <si>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</si>
  <si>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</si>
  <si>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</si>
  <si>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</si>
  <si>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</si>
  <si>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</si>
  <si>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</si>
  <si>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</si>
  <si>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</si>
  <si>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</si>
  <si>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</si>
  <si>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</si>
  <si>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</si>
  <si>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</si>
  <si>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</si>
  <si>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</si>
  <si>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</si>
  <si>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</si>
  <si>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</si>
  <si>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</si>
  <si>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</si>
  <si>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</si>
  <si>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</si>
  <si>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</si>
  <si>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</si>
  <si>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</si>
  <si>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</si>
  <si>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</si>
  <si>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</si>
  <si>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</si>
  <si>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</si>
  <si>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</si>
  <si>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</si>
  <si>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</si>
  <si>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</si>
  <si>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</si>
  <si>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</si>
  <si>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</si>
  <si>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</si>
  <si>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</si>
  <si>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</si>
  <si>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</si>
  <si>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</si>
  <si>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</si>
  <si>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</si>
  <si>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</si>
  <si>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</si>
  <si>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</si>
  <si>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</si>
  <si>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</si>
  <si>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</si>
  <si>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</si>
  <si>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</si>
  <si>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</si>
  <si>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</si>
  <si>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</si>
  <si>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</si>
  <si>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</si>
  <si>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</si>
  <si>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</si>
  <si>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</si>
  <si>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</si>
  <si>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</si>
  <si>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</si>
  <si>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</si>
  <si>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</si>
  <si>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</si>
  <si>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</si>
  <si>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</si>
  <si>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</si>
  <si>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</si>
  <si>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</si>
  <si>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</si>
  <si>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</si>
  <si>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</si>
  <si>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</si>
  <si>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</si>
  <si>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</si>
  <si>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</si>
  <si>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</si>
  <si>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</si>
  <si>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</si>
  <si>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</si>
  <si>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</si>
  <si>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</si>
  <si>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</si>
  <si>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</si>
  <si>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</si>
  <si>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</si>
  <si>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</si>
  <si>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</si>
  <si>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</si>
  <si>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</si>
  <si>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</si>
  <si>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</si>
  <si>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</si>
  <si>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</si>
  <si>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</si>
  <si>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</si>
  <si>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</si>
  <si>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</si>
  <si>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</si>
  <si>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</si>
  <si>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</si>
  <si>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</si>
  <si>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</si>
  <si>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</si>
  <si>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</si>
  <si>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</si>
  <si>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</si>
  <si>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</si>
  <si>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</si>
  <si>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</si>
  <si>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</si>
  <si>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</si>
  <si>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</si>
  <si>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</si>
  <si>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</si>
  <si>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</si>
  <si>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</si>
  <si>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</si>
  <si>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</si>
  <si>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</si>
  <si>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</si>
  <si>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</si>
  <si>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</si>
  <si>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</si>
  <si>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</si>
  <si>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</si>
  <si>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</si>
  <si>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</si>
  <si>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</si>
  <si>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</si>
  <si>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</si>
  <si>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</si>
  <si>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</si>
  <si>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</si>
  <si>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</si>
  <si>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</si>
  <si>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</si>
  <si>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</si>
  <si>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</si>
  <si>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</si>
  <si>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</si>
  <si>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</si>
  <si>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</si>
  <si>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</si>
  <si>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</si>
  <si>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</si>
  <si>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</si>
  <si>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</si>
  <si>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</si>
  <si>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</si>
  <si>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</si>
  <si>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</si>
  <si>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</si>
  <si>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</si>
  <si>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</si>
  <si>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</si>
  <si>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</si>
  <si>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</si>
  <si>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</si>
  <si>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</si>
  <si>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</si>
  <si>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</si>
  <si>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</si>
  <si>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</si>
  <si>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</si>
  <si>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</si>
  <si>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</si>
  <si>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</si>
  <si>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</si>
  <si>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</si>
  <si>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</si>
  <si>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</si>
  <si>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</si>
  <si>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</si>
  <si>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</si>
  <si>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</si>
  <si>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</si>
  <si>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</si>
  <si>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</si>
  <si>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</si>
  <si>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</si>
  <si>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</si>
  <si>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</si>
  <si>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</si>
  <si>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</si>
  <si>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</si>
  <si>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</si>
  <si>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</si>
  <si>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</si>
  <si>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</si>
  <si>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</si>
  <si>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</si>
  <si>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</si>
  <si>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</si>
  <si>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</si>
  <si>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</si>
  <si>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</si>
  <si>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</si>
  <si>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</si>
  <si>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</si>
  <si>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</si>
  <si>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</si>
  <si>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</si>
  <si>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</si>
  <si>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</si>
  <si>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</si>
  <si>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</si>
  <si>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</si>
  <si>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</si>
  <si>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</si>
  <si>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</si>
  <si>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</si>
  <si>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</si>
  <si>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</si>
  <si>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</si>
  <si>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</si>
  <si>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</si>
  <si>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</si>
  <si>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</si>
  <si>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</si>
  <si>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</si>
  <si>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</si>
  <si>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</si>
  <si>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</si>
  <si>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</si>
  <si>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</si>
  <si>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</si>
  <si>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</si>
  <si>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</si>
  <si>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</si>
  <si>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</si>
  <si>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</si>
  <si>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</si>
  <si>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</si>
  <si>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</si>
  <si>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</si>
  <si>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</si>
  <si>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</si>
  <si>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</si>
  <si>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</si>
  <si>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</si>
  <si>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</si>
  <si>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</si>
  <si>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</si>
  <si>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</si>
  <si>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</si>
  <si>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</si>
  <si>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</si>
  <si>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</si>
  <si>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</si>
  <si>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</si>
  <si>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</si>
  <si>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</si>
  <si>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</si>
  <si>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</si>
  <si>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</si>
  <si>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</si>
  <si>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</si>
  <si>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</si>
  <si>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</si>
  <si>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</si>
  <si>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</si>
  <si>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</si>
  <si>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</si>
  <si>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</si>
  <si>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</si>
  <si>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</si>
  <si>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</si>
  <si>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</si>
  <si>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</si>
  <si>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</si>
  <si>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</si>
  <si>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</si>
  <si>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</si>
  <si>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</si>
  <si>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</si>
  <si>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</si>
  <si>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</si>
  <si>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</si>
  <si>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</si>
  <si>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</si>
  <si>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</si>
  <si>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</si>
  <si>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</si>
  <si>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</si>
  <si>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</si>
  <si>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</si>
  <si>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</si>
  <si>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</si>
  <si>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</si>
  <si>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</si>
  <si>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</si>
  <si>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</si>
  <si>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</si>
  <si>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</si>
  <si>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</si>
  <si>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</si>
  <si>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</si>
  <si>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</si>
  <si>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</si>
  <si>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</si>
  <si>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</si>
  <si>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</si>
  <si>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</si>
  <si>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</si>
  <si>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</si>
  <si>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</si>
  <si>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</si>
  <si>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</si>
  <si>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</si>
  <si>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</si>
  <si>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</si>
  <si>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</si>
  <si>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</si>
  <si>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</si>
  <si>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</si>
  <si>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</si>
  <si>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</si>
  <si>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</si>
  <si>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</si>
  <si>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</si>
  <si>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</si>
  <si>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</si>
  <si>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</si>
  <si>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</si>
  <si>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</si>
  <si>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</si>
  <si>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</si>
  <si>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</si>
  <si>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</si>
  <si>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</si>
  <si>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</si>
  <si>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</si>
  <si>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</si>
  <si>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</si>
  <si>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</si>
  <si>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</si>
  <si>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</si>
  <si>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</si>
  <si>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</si>
  <si>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</si>
  <si>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</si>
  <si>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</si>
  <si>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</si>
  <si>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</si>
  <si>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</si>
  <si>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</si>
  <si>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</si>
  <si>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</si>
  <si>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</si>
  <si>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</si>
  <si>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</si>
  <si>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</si>
  <si>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</si>
  <si>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</si>
  <si>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</si>
  <si>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</si>
  <si>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</si>
  <si>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</si>
  <si>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</si>
  <si>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</si>
  <si>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</si>
  <si>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</si>
  <si>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</si>
  <si>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</si>
  <si>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</si>
  <si>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</si>
  <si>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</si>
  <si>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</si>
  <si>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</si>
  <si>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</si>
  <si>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</si>
  <si>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</si>
  <si>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</si>
  <si>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</si>
  <si>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</si>
  <si>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</si>
  <si>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</si>
  <si>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</si>
  <si>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</si>
  <si>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</si>
  <si>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</si>
  <si>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</si>
  <si>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</si>
  <si>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</si>
  <si>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</si>
  <si>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</si>
  <si>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</si>
  <si>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</si>
  <si>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</si>
  <si>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</si>
  <si>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</si>
  <si>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</si>
  <si>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</si>
  <si>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</si>
  <si>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</si>
  <si>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</si>
  <si>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</si>
  <si>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</si>
  <si>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</si>
  <si>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</si>
  <si>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</si>
  <si>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</si>
  <si>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</si>
  <si>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</si>
  <si>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</si>
  <si>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</si>
  <si>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</si>
  <si>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</si>
  <si>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</si>
  <si>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</si>
  <si>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</si>
  <si>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</si>
  <si>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</si>
  <si>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</si>
  <si>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</si>
  <si>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</si>
  <si>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</si>
  <si>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</si>
  <si>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</si>
  <si>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</si>
  <si>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</si>
  <si>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</si>
  <si>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</si>
  <si>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</si>
  <si>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</si>
  <si>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</si>
  <si>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</si>
  <si>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</si>
  <si>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</si>
  <si>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</si>
  <si>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</si>
  <si>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</si>
  <si>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</si>
  <si>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</si>
  <si>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</si>
  <si>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</si>
  <si>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</si>
  <si>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</si>
  <si>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</si>
  <si>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</si>
  <si>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</si>
  <si>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</si>
  <si>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</si>
  <si>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</si>
  <si>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</si>
  <si>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</si>
  <si>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</si>
  <si>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</si>
  <si>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</si>
  <si>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</si>
  <si>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</si>
  <si>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</si>
  <si>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</si>
  <si>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</si>
  <si>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</si>
  <si>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</si>
  <si>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</si>
  <si>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</si>
  <si>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</si>
  <si>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</si>
  <si>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</si>
  <si>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</si>
  <si>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</si>
  <si>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</si>
  <si>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</si>
  <si>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</si>
  <si>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</si>
  <si>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</si>
  <si>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</si>
  <si>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</si>
  <si>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</si>
  <si>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</si>
  <si>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</si>
  <si>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</si>
  <si>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</si>
  <si>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</si>
  <si>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</si>
  <si>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</si>
  <si>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</si>
  <si>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</si>
  <si>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</si>
  <si>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</si>
  <si>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</si>
  <si>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</si>
  <si>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</si>
  <si>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</si>
  <si>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</si>
  <si>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</si>
  <si>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</si>
  <si>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</si>
  <si>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</si>
  <si>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</si>
  <si>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</si>
  <si>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</si>
  <si>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</si>
  <si>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</si>
  <si>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</si>
  <si>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</si>
  <si>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</si>
  <si>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</si>
  <si>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</si>
  <si>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</si>
  <si>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</si>
  <si>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</si>
  <si>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</si>
  <si>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</si>
  <si>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</si>
  <si>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</si>
  <si>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</si>
  <si>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</si>
  <si>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</si>
  <si>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</si>
  <si>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</si>
  <si>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</si>
  <si>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</si>
  <si>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</si>
  <si>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</si>
  <si>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</si>
  <si>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</si>
  <si>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</si>
  <si>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</si>
  <si>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</si>
  <si>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</si>
  <si>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</si>
  <si>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</si>
  <si>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</si>
  <si>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</si>
  <si>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</si>
  <si>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</si>
  <si>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</si>
  <si>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</si>
  <si>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</si>
  <si>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</si>
  <si>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</si>
  <si>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</si>
  <si>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</si>
  <si>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</si>
  <si>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</si>
  <si>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</si>
  <si>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</si>
  <si>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</si>
  <si>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</si>
  <si>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</si>
  <si>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</si>
  <si>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</si>
  <si>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</si>
  <si>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</si>
  <si>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</si>
  <si>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</si>
  <si>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</si>
  <si>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</si>
  <si>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</si>
  <si>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</si>
  <si>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</si>
  <si>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</si>
  <si>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</si>
  <si>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</si>
  <si>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</si>
  <si>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</si>
  <si>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</si>
  <si>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</si>
  <si>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</si>
  <si>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</si>
  <si>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</si>
  <si>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</si>
  <si>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</si>
  <si>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</si>
  <si>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</si>
  <si>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</si>
  <si>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</si>
  <si>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</si>
  <si>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</si>
  <si>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</si>
  <si>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</si>
  <si>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</si>
  <si>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</si>
  <si>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</si>
  <si>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</si>
  <si>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</si>
  <si>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</si>
  <si>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</si>
  <si>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</si>
  <si>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</si>
  <si>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</si>
  <si>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</si>
  <si>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</si>
  <si>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</si>
  <si>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</si>
  <si>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</si>
  <si>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</si>
  <si>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</si>
  <si>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</si>
  <si>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</si>
  <si>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</si>
  <si>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</si>
  <si>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</si>
  <si>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</si>
  <si>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</si>
  <si>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</si>
  <si>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</si>
  <si>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</si>
  <si>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</si>
  <si>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</si>
  <si>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</si>
  <si>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</si>
  <si>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</si>
  <si>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</si>
  <si>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</si>
  <si>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</si>
  <si>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</si>
  <si>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</si>
  <si>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</si>
  <si>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</si>
  <si>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</si>
  <si>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</si>
  <si>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</si>
  <si>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</si>
  <si>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</si>
  <si>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</si>
  <si>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</si>
  <si>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</si>
  <si>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</si>
  <si>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</si>
  <si>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</si>
  <si>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</si>
  <si>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</si>
  <si>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</si>
  <si>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</si>
  <si>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</si>
  <si>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</si>
  <si>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</si>
  <si>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</si>
  <si>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</si>
  <si>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</si>
  <si>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</si>
  <si>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</si>
  <si>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</si>
  <si>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</si>
  <si>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</si>
  <si>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</si>
  <si>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</si>
  <si>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</si>
  <si>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</si>
  <si>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</si>
  <si>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</si>
  <si>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</si>
  <si>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</si>
  <si>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</si>
  <si>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</si>
  <si>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</si>
  <si>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</si>
  <si>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</si>
  <si>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</si>
  <si>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</si>
  <si>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</si>
  <si>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</si>
  <si>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</si>
  <si>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</si>
  <si>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</si>
  <si>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</si>
  <si>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</si>
  <si>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</si>
  <si>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</si>
  <si>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</si>
  <si>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</si>
  <si>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</si>
  <si>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</si>
  <si>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</si>
  <si>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</si>
  <si>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</si>
  <si>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</si>
  <si>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</si>
  <si>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</si>
  <si>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</si>
  <si>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</si>
  <si>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</si>
  <si>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</si>
  <si>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</si>
  <si>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</si>
  <si>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</si>
  <si>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</si>
  <si>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</si>
  <si>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</si>
  <si>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</si>
  <si>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</si>
  <si>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</si>
  <si>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</si>
  <si>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</si>
  <si>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</si>
  <si>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</si>
  <si>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</si>
  <si>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</si>
  <si>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</si>
  <si>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</si>
  <si>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</si>
  <si>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</si>
  <si>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</si>
  <si>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</si>
  <si>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</si>
  <si>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</si>
  <si>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</si>
  <si>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</si>
  <si>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</si>
  <si>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</si>
  <si>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</si>
  <si>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</si>
  <si>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</si>
  <si>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</si>
  <si>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</si>
  <si>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</si>
  <si>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</si>
  <si>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</si>
  <si>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</si>
  <si>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</si>
  <si>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</si>
  <si>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</si>
  <si>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</si>
  <si>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</si>
  <si>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</si>
  <si>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</si>
  <si>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</si>
  <si>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</si>
  <si>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</si>
  <si>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</si>
  <si>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</si>
  <si>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</si>
  <si>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</si>
  <si>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</si>
  <si>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</si>
  <si>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</si>
  <si>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</si>
  <si>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</si>
  <si>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</si>
  <si>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</si>
  <si>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</si>
  <si>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</si>
  <si>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</si>
  <si>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</si>
  <si>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</si>
  <si>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</si>
  <si>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</si>
  <si>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</si>
  <si>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</si>
  <si>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</si>
  <si>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</si>
  <si>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</si>
  <si>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</si>
  <si>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</si>
  <si>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</si>
  <si>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</si>
  <si>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</si>
  <si>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</si>
  <si>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</si>
  <si>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</si>
  <si>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</si>
  <si>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</si>
  <si>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</si>
  <si>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</si>
  <si>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</si>
  <si>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</si>
  <si>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</si>
  <si>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</si>
  <si>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</si>
  <si>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</si>
  <si>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</si>
  <si>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</si>
  <si>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</si>
  <si>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</si>
  <si>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</si>
  <si>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</si>
  <si>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</si>
  <si>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</si>
  <si>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</si>
  <si>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</si>
  <si>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</si>
  <si>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</si>
  <si>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</si>
  <si>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</si>
  <si>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</si>
  <si>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</si>
  <si>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</si>
  <si>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</si>
  <si>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</si>
  <si>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</si>
  <si>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</si>
  <si>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</si>
  <si>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</si>
  <si>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</si>
  <si>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</si>
  <si>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</si>
  <si>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</si>
  <si>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</si>
  <si>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</si>
  <si>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</si>
  <si>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</si>
  <si>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</si>
  <si>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</si>
  <si>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</si>
  <si>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</si>
  <si>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</si>
  <si>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</si>
  <si>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</si>
  <si>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</si>
  <si>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</si>
  <si>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</si>
  <si>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</si>
  <si>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</si>
  <si>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</si>
  <si>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</si>
  <si>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</si>
  <si>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</si>
  <si>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</si>
  <si>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</si>
  <si>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</si>
  <si>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</si>
  <si>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</si>
  <si>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</si>
  <si>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</si>
  <si>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</si>
  <si>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</si>
  <si>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</si>
  <si>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</si>
  <si>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</si>
  <si>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</si>
  <si>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</si>
  <si>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</si>
  <si>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</si>
  <si>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</si>
  <si>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</si>
  <si>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</si>
  <si>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</si>
  <si>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</si>
  <si>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</si>
  <si>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</si>
  <si>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</si>
  <si>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</si>
  <si>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</si>
  <si>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</si>
  <si>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</si>
  <si>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</si>
  <si>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</si>
  <si>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</si>
  <si>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</si>
  <si>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</si>
  <si>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</si>
  <si>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</si>
  <si>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</si>
  <si>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</si>
  <si>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</si>
  <si>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</si>
  <si>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</si>
  <si>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</si>
  <si>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</si>
  <si>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</si>
  <si>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</si>
  <si>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</si>
  <si>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</si>
  <si>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</si>
  <si>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</si>
  <si>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</si>
  <si>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</si>
  <si>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</si>
  <si>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</si>
  <si>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</si>
  <si>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</si>
  <si>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</si>
  <si>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</si>
  <si>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</si>
  <si>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</si>
  <si>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</si>
  <si>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</si>
  <si>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</si>
  <si>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</si>
  <si>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</si>
  <si>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</si>
  <si>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</si>
  <si>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</si>
  <si>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</si>
  <si>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</si>
  <si>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</si>
  <si>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</si>
  <si>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</si>
  <si>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</si>
  <si>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</si>
  <si>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</si>
  <si>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</si>
  <si>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</si>
  <si>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</si>
  <si>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</si>
  <si>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</si>
  <si>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</si>
  <si>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</si>
  <si>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</si>
  <si>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</si>
  <si>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</si>
  <si>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</si>
  <si>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</si>
  <si>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</si>
  <si>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</si>
  <si>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</si>
  <si>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</si>
  <si>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</si>
  <si>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</si>
  <si>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</si>
  <si>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</si>
  <si>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</si>
  <si>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</si>
  <si>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</si>
  <si>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</si>
  <si>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</si>
  <si>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</si>
  <si>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</si>
  <si>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</si>
  <si>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</si>
  <si>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</si>
  <si>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</si>
  <si>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</si>
  <si>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</si>
  <si>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</si>
  <si>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</si>
  <si>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</si>
  <si>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</si>
  <si>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</si>
  <si>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</si>
  <si>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</si>
  <si>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</si>
  <si>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</si>
  <si>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</si>
  <si>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</si>
  <si>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</si>
  <si>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</si>
  <si>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</si>
  <si>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</si>
  <si>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</si>
  <si>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</si>
  <si>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</si>
  <si>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</si>
  <si>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</si>
  <si>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</si>
  <si>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</si>
  <si>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</si>
  <si>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</si>
  <si>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</si>
  <si>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</si>
  <si>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</si>
  <si>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</si>
  <si>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</si>
  <si>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</si>
  <si>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</si>
  <si>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</si>
  <si>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</si>
  <si>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</si>
  <si>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</si>
  <si>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</si>
  <si>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</si>
  <si>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</si>
  <si>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</si>
  <si>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</si>
  <si>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</si>
  <si>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</si>
  <si>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</si>
  <si>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</si>
  <si>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</si>
  <si>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</si>
  <si>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</si>
  <si>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</si>
  <si>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</si>
  <si>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</si>
  <si>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</si>
  <si>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</si>
  <si>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</si>
  <si>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</si>
  <si>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</si>
  <si>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</si>
  <si>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</si>
  <si>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</si>
  <si>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</si>
  <si>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</si>
  <si>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</si>
  <si>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</si>
  <si>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</si>
  <si>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</si>
  <si>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</si>
  <si>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</si>
  <si>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</si>
  <si>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</si>
  <si>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</si>
  <si>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</si>
  <si>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</si>
  <si>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</si>
  <si>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</si>
  <si>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</si>
  <si>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</si>
  <si>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</si>
  <si>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</si>
  <si>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</si>
  <si>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</si>
  <si>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</si>
  <si>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</si>
  <si>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</si>
  <si>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</si>
  <si>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</si>
  <si>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</si>
  <si>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</si>
  <si>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</si>
  <si>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</si>
  <si>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</si>
  <si>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</si>
  <si>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</si>
  <si>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</si>
  <si>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</si>
  <si>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</si>
  <si>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</si>
  <si>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</si>
  <si>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</si>
  <si>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</si>
  <si>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</si>
  <si>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</si>
  <si>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</si>
  <si>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</si>
  <si>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</si>
  <si>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</si>
  <si>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</si>
  <si>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</si>
  <si>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</si>
  <si>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</si>
  <si>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</si>
  <si>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</si>
  <si>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</si>
  <si>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</si>
  <si>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</si>
  <si>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</si>
  <si>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</si>
  <si>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</si>
  <si>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</si>
  <si>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</si>
  <si>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</si>
  <si>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</si>
  <si>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</si>
  <si>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</si>
  <si>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</si>
  <si>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</si>
  <si>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</si>
  <si>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</si>
  <si>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</si>
  <si>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</si>
  <si>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</si>
  <si>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</si>
  <si>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</si>
  <si>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</si>
  <si>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</si>
  <si>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</si>
  <si>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</si>
  <si>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</si>
  <si>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</si>
  <si>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</si>
  <si>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</si>
  <si>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</si>
  <si>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</si>
  <si>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</si>
  <si>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</si>
  <si>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</si>
  <si>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</si>
  <si>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</si>
  <si>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</si>
  <si>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</si>
  <si>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</si>
  <si>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</si>
  <si>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</si>
  <si>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</si>
  <si>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</si>
  <si>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</si>
  <si>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</si>
  <si>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</si>
  <si>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</si>
  <si>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</si>
  <si>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</si>
  <si>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</si>
  <si>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</si>
  <si>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</si>
  <si>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</si>
  <si>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</si>
  <si>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</si>
  <si>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</si>
  <si>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</si>
  <si>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</si>
  <si>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</si>
  <si>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</si>
  <si>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</si>
  <si>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</si>
  <si>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</si>
  <si>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</si>
  <si>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</si>
  <si>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</si>
  <si>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</si>
  <si>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</si>
  <si>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</si>
  <si>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</si>
  <si>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</si>
  <si>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</si>
  <si>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</si>
  <si>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</si>
  <si>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</si>
  <si>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</si>
  <si>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</si>
  <si>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</si>
  <si>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</si>
  <si>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</si>
  <si>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</si>
  <si>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</si>
  <si>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</si>
  <si>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</si>
  <si>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</si>
  <si>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</si>
  <si>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</si>
  <si>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</si>
  <si>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</si>
  <si>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</si>
  <si>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</si>
  <si>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</si>
  <si>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</si>
  <si>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</si>
  <si>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</si>
  <si>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</si>
  <si>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</si>
  <si>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</si>
  <si>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</si>
  <si>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</si>
  <si>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</si>
  <si>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</si>
  <si>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</si>
  <si>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</si>
  <si>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</si>
  <si>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</si>
  <si>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</si>
  <si>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</si>
  <si>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</si>
  <si>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</si>
  <si>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</si>
  <si>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</si>
  <si>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</si>
  <si>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</si>
  <si>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</si>
  <si>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</si>
  <si>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</si>
  <si>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</si>
  <si>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</si>
  <si>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</si>
  <si>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</si>
  <si>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</si>
  <si>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</si>
  <si>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</si>
  <si>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</si>
  <si>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</si>
  <si>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</si>
  <si>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</si>
  <si>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</si>
  <si>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</si>
  <si>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</si>
  <si>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</si>
  <si>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</si>
  <si>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</si>
  <si>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</si>
  <si>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</si>
  <si>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</si>
  <si>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</si>
  <si>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</si>
  <si>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</si>
  <si>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</si>
  <si>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</si>
  <si>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</si>
  <si>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</si>
  <si>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</si>
  <si>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</si>
  <si>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</si>
  <si>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</si>
  <si>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</si>
  <si>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</si>
  <si>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</si>
  <si>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</si>
  <si>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</si>
  <si>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</si>
  <si>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</si>
  <si>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</si>
  <si>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</si>
  <si>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</si>
  <si>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</si>
  <si>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</si>
  <si>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</si>
  <si>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</si>
  <si>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</si>
  <si>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</si>
  <si>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</si>
  <si>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</si>
  <si>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</si>
  <si>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</si>
  <si>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</si>
  <si>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</si>
  <si>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</si>
  <si>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</si>
  <si>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</si>
  <si>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</si>
  <si>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</si>
  <si>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</si>
  <si>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</si>
  <si>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</si>
  <si>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</si>
  <si>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</si>
  <si>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</si>
  <si>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</si>
  <si>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</si>
  <si>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</si>
  <si>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</si>
  <si>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</si>
  <si>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</si>
  <si>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</si>
  <si>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</si>
  <si>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</si>
  <si>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</si>
  <si>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</si>
  <si>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</si>
  <si>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</si>
  <si>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</si>
  <si>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</si>
  <si>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</si>
  <si>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</si>
  <si>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</si>
  <si>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</si>
  <si>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</si>
  <si>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</si>
  <si>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</si>
  <si>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</si>
  <si>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</si>
  <si>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</si>
  <si>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</si>
  <si>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</si>
  <si>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</si>
  <si>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</si>
  <si>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</si>
  <si>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</si>
  <si>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</si>
  <si>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</si>
  <si>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</si>
  <si>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</si>
  <si>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</si>
  <si>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</si>
  <si>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</si>
  <si>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</si>
  <si>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</si>
  <si>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</si>
  <si>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</si>
  <si>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</si>
  <si>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</si>
  <si>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</si>
  <si>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</si>
  <si>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</si>
  <si>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</si>
  <si>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</si>
  <si>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</si>
  <si>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</si>
  <si>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</si>
  <si>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</si>
  <si>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</si>
  <si>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</si>
  <si>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</si>
  <si>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</si>
  <si>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</si>
  <si>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</si>
  <si>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</si>
  <si>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</si>
  <si>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</si>
  <si>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</si>
  <si>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</si>
  <si>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</si>
  <si>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</si>
  <si>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</si>
  <si>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</si>
  <si>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</si>
  <si>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</si>
  <si>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</si>
  <si>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</si>
  <si>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</si>
  <si>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</si>
  <si>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</si>
  <si>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</si>
  <si>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</si>
  <si>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</si>
  <si>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</si>
  <si>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</si>
  <si>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</si>
  <si>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</si>
  <si>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</si>
  <si>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</si>
  <si>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</si>
  <si>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</si>
  <si>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</si>
  <si>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</si>
  <si>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</si>
  <si>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</si>
  <si>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</si>
  <si>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</si>
  <si>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</si>
  <si>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</si>
  <si>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</si>
  <si>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</si>
  <si>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</si>
  <si>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</si>
  <si>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</si>
  <si>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</si>
  <si>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</si>
  <si>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</si>
  <si>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</si>
  <si>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</si>
  <si>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</si>
  <si>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</si>
  <si>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</si>
  <si>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</si>
  <si>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</si>
  <si>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</si>
  <si>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</si>
  <si>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</si>
  <si>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</si>
  <si>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</si>
  <si>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</si>
  <si>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</si>
  <si>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</si>
  <si>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</si>
  <si>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</si>
  <si>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</si>
  <si>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</si>
  <si>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</si>
  <si>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</si>
  <si>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</si>
  <si>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</si>
  <si>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</si>
  <si>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</si>
  <si>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</si>
  <si>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</si>
  <si>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</si>
  <si>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</si>
  <si>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</si>
  <si>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</si>
  <si>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</si>
  <si>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</si>
  <si>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</si>
  <si>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</si>
  <si>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</si>
  <si>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</si>
  <si>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</si>
  <si>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</si>
  <si>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</si>
  <si>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</si>
  <si>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</si>
  <si>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</si>
  <si>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</si>
  <si>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</si>
  <si>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</si>
  <si>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</si>
  <si>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</si>
  <si>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</si>
  <si>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</si>
  <si>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</si>
  <si>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</si>
  <si>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</si>
  <si>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</si>
  <si>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</si>
  <si>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</si>
  <si>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</si>
  <si>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</si>
  <si>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</si>
  <si>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</si>
  <si>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</si>
  <si>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</si>
  <si>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</si>
  <si>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</si>
  <si>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</si>
  <si>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</si>
  <si>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</si>
  <si>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</si>
  <si>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</si>
  <si>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</si>
  <si>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</si>
  <si>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</si>
  <si>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</si>
  <si>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</si>
  <si>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</si>
  <si>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</si>
  <si>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</si>
  <si>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</si>
  <si>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</si>
  <si>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</si>
  <si>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</si>
  <si>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</si>
  <si>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</si>
  <si>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</si>
  <si>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</si>
  <si>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</si>
  <si>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</si>
  <si>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</si>
  <si>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</si>
  <si>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</si>
  <si>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</si>
  <si>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</si>
  <si>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</si>
  <si>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</si>
  <si>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</si>
  <si>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</si>
  <si>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</si>
  <si>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</si>
  <si>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</si>
  <si>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</si>
  <si>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</si>
  <si>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</si>
  <si>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</si>
  <si>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</si>
  <si>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</si>
  <si>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</si>
  <si>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</si>
  <si>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</si>
  <si>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</si>
  <si>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</si>
  <si>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</si>
  <si>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</si>
  <si>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</si>
  <si>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</si>
  <si>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</si>
  <si>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</si>
  <si>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</si>
  <si>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</si>
  <si>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</si>
  <si>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</si>
  <si>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</si>
  <si>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</si>
  <si>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</si>
  <si>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</si>
  <si>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</si>
  <si>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</si>
  <si>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</si>
  <si>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</si>
  <si>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</si>
  <si>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</si>
  <si>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</si>
  <si>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</si>
  <si>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</si>
  <si>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</si>
  <si>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</si>
  <si>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</si>
  <si>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</si>
  <si>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</si>
  <si>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</si>
  <si>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</si>
  <si>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</si>
  <si>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</si>
  <si>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</si>
  <si>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</si>
  <si>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</si>
  <si>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</si>
  <si>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</si>
  <si>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</si>
  <si>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</si>
  <si>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</si>
  <si>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</si>
  <si>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</si>
  <si>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</si>
  <si>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</si>
  <si>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</si>
  <si>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</si>
  <si>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</si>
  <si>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</si>
  <si>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</si>
  <si>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</si>
  <si>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</si>
  <si>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</si>
  <si>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</si>
  <si>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</si>
  <si>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</si>
  <si>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</si>
  <si>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</si>
  <si>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</si>
  <si>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</si>
  <si>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</si>
  <si>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</si>
  <si>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</si>
  <si>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</si>
  <si>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</si>
  <si>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</si>
  <si>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</si>
  <si>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</si>
  <si>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</si>
  <si>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</si>
  <si>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</si>
  <si>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</si>
  <si>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</si>
  <si>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</si>
  <si>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</si>
  <si>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</si>
  <si>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</si>
  <si>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</si>
  <si>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</si>
  <si>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</si>
  <si>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</si>
  <si>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</si>
  <si>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</si>
  <si>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</si>
  <si>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</si>
  <si>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</si>
  <si>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</si>
  <si>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</si>
  <si>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</si>
  <si>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</si>
  <si>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</si>
  <si>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</si>
  <si>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</si>
  <si>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</si>
  <si>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</si>
  <si>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</si>
  <si>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</si>
  <si>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</si>
  <si>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</si>
  <si>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</si>
  <si>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</si>
  <si>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</si>
  <si>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</si>
  <si>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</si>
  <si>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</si>
  <si>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</si>
  <si>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</si>
  <si>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</si>
  <si>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</si>
  <si>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</si>
  <si>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</si>
  <si>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</si>
  <si>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</si>
  <si>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</si>
  <si>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</si>
  <si>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</si>
  <si>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</si>
  <si>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</si>
  <si>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</si>
  <si>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</si>
  <si>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</si>
  <si>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</si>
  <si>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</si>
  <si>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</si>
  <si>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</si>
  <si>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</si>
  <si>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</si>
  <si>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</si>
  <si>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</si>
  <si>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</si>
  <si>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</si>
  <si>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</si>
  <si>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</si>
  <si>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</si>
  <si>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</si>
  <si>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</si>
  <si>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</si>
  <si>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</si>
  <si>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</si>
  <si>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</si>
  <si>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</si>
  <si>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</si>
  <si>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</si>
  <si>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</si>
  <si>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</si>
  <si>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</si>
  <si>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</si>
  <si>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</si>
  <si>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</si>
  <si>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</si>
  <si>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</si>
  <si>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</si>
  <si>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</si>
  <si>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</si>
  <si>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</si>
  <si>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</si>
  <si>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</si>
  <si>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</si>
  <si>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</si>
  <si>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</si>
  <si>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</si>
  <si>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</si>
  <si>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</si>
  <si>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</si>
  <si>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</si>
  <si>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</si>
  <si>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</si>
  <si>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</si>
  <si>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</si>
  <si>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</si>
  <si>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</si>
  <si>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</si>
  <si>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</si>
  <si>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</si>
  <si>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</si>
  <si>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</si>
  <si>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</si>
  <si>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</si>
  <si>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</si>
  <si>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</si>
  <si>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</si>
  <si>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</si>
  <si>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</si>
  <si>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</si>
  <si>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</si>
  <si>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</si>
  <si>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</si>
  <si>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</si>
  <si>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</si>
  <si>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</si>
  <si>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</si>
  <si>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</si>
  <si>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</si>
  <si>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</si>
  <si>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</si>
  <si>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</si>
  <si>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</si>
  <si>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</si>
  <si>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</si>
  <si>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</si>
  <si>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</si>
  <si>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</si>
  <si>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</si>
  <si>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</si>
  <si>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</si>
  <si>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</si>
  <si>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</si>
  <si>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</si>
  <si>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</si>
  <si>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</si>
  <si>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</si>
  <si>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</si>
  <si>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</si>
  <si>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</si>
  <si>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</si>
  <si>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</si>
  <si>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</si>
  <si>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</si>
  <si>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</si>
  <si>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</si>
  <si>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</si>
  <si>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</si>
  <si>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</si>
  <si>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</si>
  <si>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</si>
  <si>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</si>
  <si>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</si>
  <si>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</si>
  <si>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</si>
  <si>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</si>
  <si>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</si>
  <si>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</si>
  <si>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</si>
  <si>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</si>
  <si>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</si>
  <si>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</si>
  <si>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</si>
  <si>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</si>
  <si>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</si>
  <si>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</si>
  <si>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</si>
  <si>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</si>
  <si>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</si>
  <si>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</si>
  <si>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</si>
  <si>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</si>
  <si>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</si>
  <si>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</si>
  <si>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</si>
  <si>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</si>
  <si>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</si>
  <si>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</si>
  <si>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</si>
  <si>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</si>
  <si>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</si>
  <si>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</si>
  <si>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</si>
  <si>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</si>
  <si>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</si>
  <si>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</si>
  <si>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</si>
  <si>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</si>
  <si>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</si>
  <si>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</si>
  <si>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</si>
  <si>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</si>
  <si>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</si>
  <si>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</si>
  <si>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</si>
  <si>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</si>
  <si>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</si>
  <si>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</si>
  <si>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</si>
  <si>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</si>
  <si>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</si>
  <si>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</si>
  <si>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</si>
  <si>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</si>
  <si>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</si>
  <si>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</si>
  <si>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</si>
  <si>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</si>
  <si>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</si>
  <si>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</si>
  <si>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</si>
  <si>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</si>
  <si>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</si>
  <si>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</si>
  <si>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</si>
  <si>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</si>
  <si>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</si>
  <si>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</si>
  <si>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</si>
  <si>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</si>
  <si>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</si>
  <si>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</si>
  <si>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</si>
  <si>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</si>
  <si>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</si>
  <si>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</si>
  <si>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</si>
  <si>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</si>
  <si>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</si>
  <si>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</si>
  <si>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</si>
  <si>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</si>
  <si>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</si>
  <si>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</si>
  <si>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</si>
  <si>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</si>
  <si>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</si>
  <si>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</si>
  <si>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</si>
  <si>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</si>
  <si>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</si>
  <si>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</si>
  <si>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</si>
  <si>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</si>
  <si>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</si>
  <si>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</si>
  <si>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</si>
  <si>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</si>
  <si>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</si>
  <si>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</si>
  <si>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</si>
  <si>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</si>
  <si>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</si>
  <si>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</si>
  <si>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</si>
  <si>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</si>
  <si>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</si>
  <si>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</si>
  <si>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</si>
  <si>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</si>
  <si>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</si>
  <si>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</si>
  <si>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</si>
  <si>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</si>
  <si>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</si>
  <si>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</si>
  <si>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</si>
  <si>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</si>
  <si>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</si>
  <si>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</si>
  <si>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</si>
  <si>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</si>
  <si>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</si>
  <si>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</si>
  <si>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</si>
  <si>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</si>
  <si>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</si>
  <si>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</si>
  <si>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</si>
  <si>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</si>
  <si>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</si>
  <si>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</si>
  <si>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</si>
  <si>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</si>
  <si>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</si>
  <si>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</si>
  <si>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</si>
  <si>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</si>
  <si>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</si>
  <si>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</si>
  <si>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</si>
  <si>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</si>
  <si>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</si>
  <si>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</si>
  <si>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</si>
  <si>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</si>
  <si>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</si>
  <si>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</si>
  <si>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</si>
  <si>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</si>
  <si>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</si>
  <si>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</si>
  <si>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</si>
  <si>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</si>
  <si>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</si>
  <si>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</si>
  <si>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</si>
  <si>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</si>
  <si>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</si>
  <si>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</si>
  <si>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</si>
  <si>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</si>
  <si>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</si>
  <si>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</si>
  <si>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</si>
  <si>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</si>
  <si>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</si>
  <si>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</si>
  <si>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</si>
  <si>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</si>
  <si>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</si>
  <si>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</si>
  <si>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</si>
  <si>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</si>
  <si>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</si>
  <si>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</si>
  <si>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</si>
  <si>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</si>
  <si>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</si>
  <si>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</si>
  <si>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</si>
  <si>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</si>
  <si>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</si>
  <si>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</si>
  <si>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</si>
  <si>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</si>
  <si>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</si>
  <si>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</si>
  <si>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</si>
  <si>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</si>
  <si>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</si>
  <si>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</si>
  <si>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</si>
  <si>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</si>
  <si>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</si>
  <si>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</si>
  <si>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</si>
  <si>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</si>
  <si>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</si>
  <si>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</si>
  <si>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</si>
  <si>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</si>
  <si>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</si>
  <si>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</si>
  <si>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</si>
  <si>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</si>
  <si>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</si>
  <si>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</si>
  <si>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</si>
  <si>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</si>
  <si>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</si>
  <si>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</si>
  <si>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</si>
  <si>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</si>
  <si>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</si>
  <si>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</si>
  <si>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</si>
  <si>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</si>
  <si>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</si>
  <si>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</si>
  <si>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</si>
  <si>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</si>
  <si>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</si>
  <si>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</si>
  <si>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</si>
  <si>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</si>
  <si>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</si>
  <si>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</si>
  <si>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</si>
  <si>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</si>
  <si>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</si>
  <si>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</si>
  <si>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</si>
  <si>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</si>
  <si>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</si>
  <si>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</si>
  <si>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</si>
  <si>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</si>
  <si>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</si>
  <si>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</si>
  <si>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</si>
  <si>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</si>
  <si>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</si>
  <si>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</si>
  <si>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</si>
  <si>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</si>
  <si>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</si>
  <si>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</si>
  <si>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</si>
  <si>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</si>
  <si>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</si>
  <si>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</si>
  <si>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</si>
  <si>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</si>
  <si>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</si>
  <si>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</si>
  <si>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</si>
  <si>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</si>
  <si>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</si>
  <si>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</si>
  <si>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</si>
  <si>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</si>
  <si>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</si>
  <si>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</si>
  <si>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</si>
  <si>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</si>
  <si>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</si>
  <si>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</si>
  <si>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</si>
  <si>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</si>
  <si>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</si>
  <si>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</si>
  <si>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</si>
  <si>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</si>
  <si>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</si>
  <si>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</si>
  <si>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</si>
  <si>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</si>
  <si>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</si>
  <si>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</si>
  <si>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</si>
  <si>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</si>
  <si>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</si>
  <si>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</si>
  <si>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</si>
  <si>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</si>
  <si>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</si>
  <si>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</si>
  <si>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</si>
  <si>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</si>
  <si>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</si>
  <si>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</si>
  <si>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</si>
  <si>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</si>
  <si>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</si>
  <si>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</si>
  <si>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</si>
  <si>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</si>
  <si>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</si>
  <si>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</si>
  <si>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</si>
  <si>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</si>
  <si>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</si>
  <si>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</si>
  <si>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</si>
  <si>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</si>
  <si>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</si>
  <si>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</si>
  <si>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</si>
  <si>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</si>
  <si>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</si>
  <si>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</si>
  <si>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</si>
  <si>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</si>
  <si>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</si>
  <si>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</si>
  <si>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</si>
  <si>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</si>
  <si>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</si>
  <si>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</si>
  <si>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</si>
  <si>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</si>
  <si>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</si>
  <si>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</si>
  <si>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</si>
  <si>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</si>
  <si>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</si>
  <si>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</si>
  <si>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</si>
  <si>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</si>
  <si>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</si>
  <si>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</si>
  <si>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</si>
  <si>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</si>
  <si>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</si>
  <si>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</si>
  <si>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</si>
  <si>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</si>
  <si>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</si>
  <si>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</si>
  <si>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</si>
  <si>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</si>
  <si>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</si>
  <si>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</si>
  <si>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</si>
  <si>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</si>
  <si>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</si>
  <si>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</si>
  <si>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</si>
  <si>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</si>
  <si>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</si>
  <si>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</si>
  <si>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</si>
  <si>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</si>
  <si>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</si>
  <si>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</si>
  <si>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</si>
  <si>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</si>
  <si>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</si>
  <si>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</si>
  <si>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</si>
  <si>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</si>
  <si>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</si>
  <si>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</si>
  <si>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</si>
  <si>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</si>
  <si>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</si>
  <si>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</si>
  <si>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</si>
  <si>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</si>
  <si>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</si>
  <si>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</si>
  <si>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</si>
  <si>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</si>
  <si>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</si>
  <si>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</si>
  <si>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</si>
  <si>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</si>
  <si>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</si>
  <si>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</si>
  <si>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</si>
  <si>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</si>
  <si>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</si>
  <si>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</si>
  <si>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</si>
  <si>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</si>
  <si>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</si>
  <si>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</si>
  <si>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</si>
  <si>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</si>
  <si>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</si>
  <si>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</si>
  <si>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</si>
  <si>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</si>
  <si>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</si>
  <si>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</si>
  <si>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</si>
  <si>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</si>
  <si>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</si>
  <si>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</si>
  <si>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</si>
  <si>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</si>
  <si>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</si>
  <si>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</si>
  <si>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</si>
  <si>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</si>
  <si>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</si>
  <si>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</si>
  <si>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</si>
  <si>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</si>
  <si>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</si>
  <si>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</si>
  <si>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</si>
  <si>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</si>
  <si>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</si>
  <si>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</si>
  <si>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</si>
  <si>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</si>
  <si>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</si>
  <si>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</si>
  <si>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</si>
  <si>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</si>
  <si>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</si>
  <si>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</si>
  <si>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</si>
  <si>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</si>
  <si>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</si>
  <si>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</si>
  <si>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</si>
  <si>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</si>
  <si>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</si>
  <si>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</si>
  <si>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</si>
  <si>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</si>
  <si>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</si>
  <si>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</si>
  <si>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</si>
  <si>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</si>
  <si>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</si>
  <si>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</si>
  <si>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</si>
  <si>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</si>
  <si>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</si>
  <si>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</si>
  <si>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</si>
  <si>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</si>
  <si>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</si>
  <si>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</si>
  <si>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</si>
  <si>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</si>
  <si>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</si>
  <si>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</si>
  <si>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</si>
  <si>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</si>
  <si>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</si>
  <si>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</si>
  <si>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</si>
  <si>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</si>
  <si>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</si>
  <si>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</si>
  <si>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</si>
  <si>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</si>
  <si>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</si>
  <si>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</si>
  <si>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</si>
  <si>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</si>
  <si>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</si>
  <si>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</si>
  <si>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</si>
  <si>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</si>
  <si>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</si>
  <si>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</si>
  <si>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</si>
  <si>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</si>
  <si>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</si>
  <si>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</si>
  <si>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</si>
  <si>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</si>
  <si>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</si>
  <si>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</si>
  <si>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</si>
  <si>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</si>
  <si>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</si>
  <si>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</si>
  <si>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</si>
  <si>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</si>
  <si>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</si>
  <si>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</si>
  <si>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</si>
  <si>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</si>
  <si>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</si>
  <si>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</si>
  <si>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</si>
  <si>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</si>
  <si>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</si>
  <si>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</si>
  <si>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</si>
  <si>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</si>
  <si>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</si>
  <si>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</si>
  <si>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</si>
  <si>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</si>
  <si>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</si>
  <si>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</si>
  <si>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</si>
  <si>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</si>
  <si>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</si>
  <si>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</si>
  <si>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</si>
  <si>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</si>
  <si>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</si>
  <si>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</si>
  <si>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</si>
  <si>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</si>
  <si>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</si>
  <si>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</si>
  <si>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</si>
  <si>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</si>
  <si>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</si>
  <si>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</si>
  <si>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</si>
  <si>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</si>
  <si>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</si>
  <si>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</si>
  <si>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</si>
  <si>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</si>
  <si>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</si>
  <si>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</si>
  <si>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</si>
  <si>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</si>
  <si>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</si>
  <si>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</si>
  <si>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</si>
  <si>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</si>
  <si>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</si>
  <si>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</si>
  <si>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</si>
  <si>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</si>
  <si>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</si>
  <si>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</si>
  <si>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</si>
  <si>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</si>
  <si>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</si>
  <si>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</si>
  <si>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</si>
  <si>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</si>
  <si>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</si>
  <si>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</si>
  <si>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</si>
  <si>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</si>
  <si>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</si>
  <si>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</si>
  <si>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</si>
  <si>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</si>
  <si>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</si>
  <si>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</si>
  <si>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</si>
  <si>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</si>
  <si>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</si>
  <si>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</si>
  <si>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</si>
  <si>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</si>
  <si>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</si>
  <si>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</si>
  <si>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</si>
  <si>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</si>
  <si>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</si>
  <si>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</si>
  <si>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</si>
  <si>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</si>
  <si>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</si>
  <si>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</si>
  <si>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</si>
  <si>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</si>
  <si>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</si>
  <si>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</si>
  <si>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</si>
  <si>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</si>
  <si>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</si>
  <si>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</si>
  <si>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</si>
  <si>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</si>
  <si>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</si>
  <si>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</si>
  <si>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</si>
  <si>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</si>
  <si>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</si>
  <si>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</si>
  <si>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</si>
  <si>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</si>
  <si>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</si>
  <si>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</si>
  <si>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</si>
  <si>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</si>
  <si>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</si>
  <si>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</si>
  <si>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</si>
  <si>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</si>
  <si>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</si>
  <si>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</si>
  <si>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</si>
  <si>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</si>
  <si>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</si>
  <si>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</si>
  <si>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</si>
  <si>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</si>
  <si>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</si>
  <si>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</si>
  <si>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</si>
  <si>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</si>
  <si>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</si>
  <si>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</si>
  <si>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</si>
  <si>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</si>
  <si>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</si>
  <si>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</si>
  <si>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</si>
  <si>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</si>
  <si>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</si>
  <si>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</si>
  <si>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</si>
  <si>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</si>
  <si>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</si>
  <si>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</si>
  <si>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</si>
  <si>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</si>
  <si>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</si>
  <si>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</si>
  <si>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</si>
  <si>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</si>
  <si>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</si>
  <si>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</si>
  <si>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</si>
  <si>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</si>
  <si>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</si>
  <si>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</si>
  <si>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</si>
  <si>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</si>
  <si>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</si>
  <si>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</si>
  <si>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</si>
  <si>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</si>
  <si>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</si>
  <si>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</si>
  <si>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</si>
  <si>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</si>
  <si>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</si>
  <si>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</si>
  <si>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</si>
  <si>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</si>
  <si>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</si>
  <si>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</si>
  <si>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</si>
  <si>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</si>
  <si>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</si>
  <si>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</si>
  <si>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</si>
  <si>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</si>
  <si>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</si>
  <si>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</si>
  <si>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</si>
  <si>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</si>
  <si>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</si>
  <si>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</si>
  <si>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</si>
  <si>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</si>
  <si>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</si>
  <si>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</si>
  <si>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</si>
  <si>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</si>
  <si>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</si>
  <si>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</si>
  <si>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</si>
  <si>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</si>
  <si>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</si>
  <si>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</si>
  <si>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</si>
  <si>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</si>
  <si>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</si>
  <si>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</si>
  <si>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</si>
  <si>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</si>
  <si>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</si>
  <si>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</si>
  <si>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</si>
  <si>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</si>
  <si>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</si>
  <si>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</si>
  <si>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</si>
  <si>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</si>
  <si>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</si>
  <si>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</si>
  <si>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</si>
  <si>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</si>
  <si>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</si>
  <si>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</si>
  <si>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</si>
  <si>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</si>
  <si>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</si>
  <si>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</si>
  <si>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</si>
  <si>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</si>
  <si>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</si>
  <si>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</si>
  <si>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</si>
  <si>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</si>
  <si>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</si>
  <si>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</si>
  <si>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</si>
  <si>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</si>
  <si>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</si>
  <si>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</si>
  <si>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</si>
  <si>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</si>
  <si>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</si>
  <si>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</si>
  <si>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</si>
  <si>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</si>
  <si>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</si>
  <si>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</si>
  <si>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</si>
  <si>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</si>
  <si>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</si>
  <si>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</si>
  <si>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</si>
  <si>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</si>
  <si>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</si>
  <si>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</si>
  <si>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</si>
  <si>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</si>
  <si>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</si>
  <si>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</si>
  <si>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</si>
  <si>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</si>
  <si>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</si>
  <si>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</si>
  <si>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</si>
  <si>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</si>
  <si>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</si>
  <si>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</si>
  <si>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</si>
  <si>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</si>
  <si>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</si>
  <si>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</si>
  <si>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</si>
  <si>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</si>
  <si>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</si>
  <si>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</si>
  <si>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</si>
  <si>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</si>
  <si>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</si>
  <si>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</si>
  <si>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</si>
  <si>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</si>
  <si>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</si>
  <si>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</si>
  <si>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</si>
  <si>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</si>
  <si>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</si>
  <si>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</si>
  <si>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</si>
  <si>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</si>
  <si>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</si>
  <si>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</si>
  <si>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</si>
  <si>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</si>
  <si>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</si>
  <si>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</si>
  <si>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</si>
  <si>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</si>
  <si>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</si>
  <si>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</si>
  <si>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</si>
  <si>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</si>
  <si>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</si>
  <si>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</si>
  <si>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</si>
  <si>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</si>
  <si>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</si>
  <si>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</si>
  <si>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</si>
  <si>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</si>
  <si>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</si>
  <si>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</si>
  <si>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</si>
  <si>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</si>
  <si>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</si>
  <si>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</si>
  <si>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</si>
  <si>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</si>
  <si>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</si>
  <si>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</si>
  <si>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</si>
  <si>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</si>
  <si>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</si>
  <si>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</si>
  <si>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</si>
  <si>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</si>
  <si>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</si>
  <si>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</si>
  <si>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</si>
  <si>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</si>
  <si>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</si>
  <si>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</si>
  <si>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</si>
  <si>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</si>
  <si>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</si>
  <si>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</si>
  <si>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</si>
  <si>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</si>
  <si>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</si>
  <si>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</si>
  <si>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</si>
  <si>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</si>
  <si>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</si>
  <si>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</si>
  <si>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</si>
  <si>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</si>
  <si>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</si>
  <si>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</si>
  <si>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</si>
  <si>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</si>
  <si>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</si>
  <si>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</si>
  <si>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</si>
  <si>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</si>
  <si>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</si>
  <si>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</si>
  <si>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</si>
  <si>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</si>
  <si>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</si>
  <si>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</si>
  <si>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</si>
  <si>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</si>
  <si>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</si>
  <si>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</si>
  <si>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</si>
  <si>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</si>
  <si>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</si>
  <si>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</si>
  <si>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</si>
  <si>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</si>
  <si>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</si>
  <si>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</si>
  <si>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</si>
  <si>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</si>
  <si>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</si>
  <si>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</si>
  <si>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</si>
  <si>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</si>
  <si>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</si>
  <si>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</si>
  <si>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</si>
  <si>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</si>
  <si>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</si>
  <si>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</si>
  <si>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</si>
  <si>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</si>
  <si>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</si>
  <si>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</si>
  <si>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</si>
  <si>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</si>
  <si>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</si>
  <si>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</si>
  <si>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</si>
  <si>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</si>
  <si>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</si>
  <si>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</si>
  <si>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</si>
  <si>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</si>
  <si>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</si>
  <si>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</si>
  <si>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</si>
  <si>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</si>
  <si>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</si>
  <si>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</si>
  <si>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</si>
  <si>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</si>
  <si>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</si>
  <si>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</si>
  <si>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</si>
  <si>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</si>
  <si>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</si>
  <si>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</si>
  <si>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</si>
  <si>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</si>
  <si>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</si>
  <si>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</si>
  <si>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</si>
  <si>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</si>
  <si>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</si>
  <si>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</si>
  <si>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</si>
  <si>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</si>
  <si>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</si>
  <si>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</si>
  <si>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</si>
  <si>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</si>
  <si>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</si>
  <si>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</si>
  <si>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</si>
  <si>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</si>
  <si>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</si>
  <si>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</si>
  <si>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</si>
  <si>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</si>
  <si>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</si>
  <si>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</si>
  <si>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</si>
  <si>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</si>
  <si>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</si>
  <si>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</si>
  <si>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</si>
  <si>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</si>
  <si>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</si>
  <si>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</si>
  <si>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</si>
  <si>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</si>
  <si>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</si>
  <si>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</si>
  <si>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</si>
  <si>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</si>
  <si>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</si>
  <si>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</si>
  <si>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</si>
  <si>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</si>
  <si>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</si>
  <si>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</si>
  <si>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</si>
  <si>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</si>
  <si>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</si>
  <si>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</si>
  <si>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</si>
  <si>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</si>
  <si>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</si>
  <si>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</si>
  <si>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</si>
  <si>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</si>
  <si>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</si>
  <si>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</si>
  <si>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</si>
  <si>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</si>
  <si>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</si>
  <si>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</si>
  <si>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</si>
  <si>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</si>
  <si>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</si>
  <si>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</si>
  <si>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</si>
  <si>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</si>
  <si>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</si>
  <si>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</si>
  <si>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</si>
  <si>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</si>
  <si>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</si>
  <si>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</si>
  <si>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</si>
  <si>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</si>
  <si>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</si>
  <si>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</si>
  <si>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</si>
  <si>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</si>
  <si>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</si>
  <si>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</si>
  <si>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</si>
  <si>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</si>
  <si>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</si>
  <si>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</si>
  <si>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</si>
  <si>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</si>
  <si>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</si>
  <si>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</si>
  <si>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</si>
  <si>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</si>
  <si>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</si>
  <si>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</si>
  <si>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</si>
  <si>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</si>
  <si>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</si>
  <si>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</si>
  <si>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</si>
  <si>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</si>
  <si>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</si>
  <si>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</si>
  <si>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</si>
  <si>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</si>
  <si>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</si>
  <si>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</si>
  <si>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</si>
  <si>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</si>
  <si>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</si>
  <si>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</si>
  <si>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</si>
  <si>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</si>
  <si>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</si>
  <si>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</si>
  <si>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</si>
  <si>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</si>
  <si>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</si>
  <si>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</si>
  <si>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</si>
  <si>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</si>
  <si>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</si>
  <si>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</si>
  <si>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</si>
  <si>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</si>
  <si>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</si>
  <si>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</si>
  <si>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</si>
  <si>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</si>
  <si>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</si>
  <si>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</si>
  <si>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</si>
  <si>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</si>
  <si>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</si>
  <si>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</si>
  <si>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</si>
  <si>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</si>
  <si>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</si>
  <si>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</si>
  <si>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</si>
  <si>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</si>
  <si>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</si>
  <si>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</si>
  <si>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</si>
  <si>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</si>
  <si>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</si>
  <si>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</si>
  <si>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</si>
  <si>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</si>
  <si>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</si>
  <si>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</si>
  <si>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</si>
  <si>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</si>
  <si>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</si>
  <si>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</si>
  <si>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</si>
  <si>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</si>
  <si>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</si>
  <si>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</si>
  <si>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</si>
  <si>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</si>
  <si>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</si>
  <si>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</si>
  <si>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</si>
  <si>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</si>
  <si>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</si>
  <si>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</si>
  <si>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</si>
  <si>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</si>
  <si>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</si>
  <si>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</si>
  <si>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</si>
  <si>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</si>
  <si>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</si>
  <si>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</si>
  <si>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</si>
  <si>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</si>
  <si>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</si>
  <si>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</si>
  <si>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</si>
  <si>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</si>
  <si>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</si>
  <si>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</si>
  <si>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</si>
  <si>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</si>
  <si>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</si>
  <si>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</si>
  <si>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</si>
  <si>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</si>
  <si>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</si>
  <si>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</si>
  <si>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</si>
  <si>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</si>
  <si>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</si>
  <si>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</si>
  <si>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</si>
  <si>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</si>
  <si>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</si>
  <si>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</si>
  <si>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</si>
  <si>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</si>
  <si>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</si>
  <si>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</si>
  <si>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</si>
  <si>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</si>
  <si>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</si>
  <si>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</si>
  <si>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</si>
  <si>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</si>
  <si>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</si>
  <si>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</si>
  <si>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</si>
  <si>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</si>
  <si>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</si>
  <si>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</si>
  <si>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</si>
  <si>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</si>
  <si>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</si>
  <si>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</si>
  <si>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</si>
  <si>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</si>
  <si>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</si>
  <si>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</si>
  <si>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</si>
  <si>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</si>
  <si>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</si>
  <si>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</si>
  <si>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</si>
  <si>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</si>
  <si>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</si>
  <si>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</si>
  <si>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</si>
  <si>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</si>
  <si>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</si>
  <si>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</si>
  <si>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</si>
  <si>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</si>
  <si>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</si>
  <si>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</si>
  <si>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</si>
  <si>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</si>
  <si>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</si>
  <si>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</si>
  <si>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</si>
  <si>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</si>
  <si>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</si>
  <si>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</si>
  <si>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</si>
  <si>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</si>
  <si>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</si>
  <si>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</si>
  <si>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</si>
  <si>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</si>
  <si>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</si>
  <si>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</si>
  <si>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</si>
  <si>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</si>
  <si>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</si>
  <si>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</si>
  <si>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</si>
  <si>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</si>
  <si>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</si>
  <si>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</si>
  <si>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</si>
  <si>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</si>
  <si>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</si>
  <si>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</si>
  <si>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</si>
  <si>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</si>
  <si>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</si>
  <si>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</si>
  <si>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</si>
  <si>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</si>
  <si>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</si>
  <si>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</si>
  <si>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</si>
  <si>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</si>
  <si>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</si>
  <si>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</si>
  <si>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</si>
  <si>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</si>
  <si>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</si>
  <si>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</si>
  <si>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</si>
  <si>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</si>
  <si>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</si>
  <si>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</si>
  <si>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</si>
  <si>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</si>
  <si>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</si>
  <si>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</si>
  <si>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</si>
  <si>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</si>
  <si>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</si>
  <si>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</si>
  <si>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</si>
  <si>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</si>
  <si>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</si>
  <si>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</si>
  <si>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</si>
  <si>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</si>
  <si>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</si>
  <si>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</si>
  <si>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</si>
  <si>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</si>
  <si>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</si>
  <si>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</si>
  <si>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</si>
  <si>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</si>
  <si>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</si>
  <si>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</si>
  <si>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</si>
  <si>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</si>
  <si>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</si>
  <si>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</si>
  <si>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</si>
  <si>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</si>
  <si>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</si>
  <si>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</si>
  <si>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</si>
  <si>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</si>
  <si>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</si>
  <si>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</si>
  <si>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</si>
  <si>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</si>
  <si>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</si>
  <si>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</si>
  <si>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</si>
  <si>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</si>
  <si>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</si>
  <si>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</si>
  <si>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</si>
  <si>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</si>
  <si>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</si>
  <si>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</si>
  <si>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</si>
  <si>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</si>
  <si>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</si>
  <si>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</si>
  <si>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</si>
  <si>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</si>
  <si>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</si>
  <si>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</si>
  <si>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</si>
  <si>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</si>
  <si>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</si>
  <si>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</si>
  <si>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</si>
  <si>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</si>
  <si>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</si>
  <si>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</si>
  <si>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</si>
  <si>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</si>
  <si>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</si>
  <si>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</si>
  <si>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</si>
  <si>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</si>
  <si>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</si>
  <si>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</si>
  <si>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</si>
  <si>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</si>
  <si>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</si>
  <si>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</si>
  <si>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</si>
  <si>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</si>
  <si>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</si>
  <si>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</si>
  <si>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</si>
  <si>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</si>
  <si>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</si>
  <si>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</si>
  <si>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</si>
  <si>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</si>
  <si>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</si>
  <si>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</si>
  <si>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</si>
  <si>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</si>
  <si>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</si>
  <si>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</si>
  <si>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</si>
  <si>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</si>
  <si>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</si>
  <si>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</si>
  <si>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</si>
  <si>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</si>
  <si>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</si>
  <si>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</si>
  <si>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</si>
  <si>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</si>
  <si>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</si>
  <si>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</si>
  <si>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</si>
  <si>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</si>
  <si>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</si>
  <si>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</si>
  <si>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</si>
  <si>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</si>
  <si>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</si>
  <si>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</si>
  <si>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</si>
  <si>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</si>
  <si>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</si>
  <si>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</si>
  <si>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</si>
  <si>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</si>
  <si>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</si>
  <si>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</si>
  <si>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</si>
  <si>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</si>
  <si>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</si>
  <si>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</si>
  <si>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</si>
  <si>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</si>
  <si>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</si>
  <si>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</si>
  <si>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</si>
  <si>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</si>
  <si>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</si>
  <si>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</si>
  <si>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</si>
  <si>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</si>
  <si>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</si>
  <si>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</si>
  <si>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</si>
  <si>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</si>
  <si>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</si>
  <si>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</si>
  <si>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</si>
  <si>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</si>
  <si>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</si>
  <si>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</si>
  <si>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</si>
  <si>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</si>
  <si>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</si>
  <si>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</si>
  <si>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</si>
  <si>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</si>
  <si>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</si>
  <si>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</si>
  <si>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</si>
  <si>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</si>
  <si>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</si>
  <si>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</si>
  <si>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</si>
  <si>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</si>
  <si>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</si>
  <si>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</si>
  <si>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</si>
  <si>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</si>
  <si>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</si>
  <si>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</si>
  <si>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</si>
  <si>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</si>
  <si>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</si>
  <si>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</si>
  <si>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</si>
  <si>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</si>
  <si>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</si>
  <si>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</si>
  <si>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</si>
  <si>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</si>
  <si>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</si>
  <si>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</si>
  <si>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</si>
  <si>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</si>
  <si>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</si>
  <si>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</si>
  <si>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</si>
  <si>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</si>
  <si>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</si>
  <si>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</si>
  <si>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</si>
  <si>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</si>
  <si>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</si>
  <si>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</si>
  <si>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</si>
  <si>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</si>
  <si>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</si>
  <si>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</si>
  <si>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</si>
  <si>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</si>
  <si>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</si>
  <si>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</si>
  <si>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</si>
  <si>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</si>
  <si>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</si>
  <si>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</si>
  <si>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</si>
  <si>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</si>
  <si>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</si>
  <si>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</si>
  <si>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</si>
  <si>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</si>
  <si>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</si>
  <si>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</si>
  <si>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</si>
  <si>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</si>
  <si>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</si>
  <si>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</si>
  <si>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</si>
  <si>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</si>
  <si>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</si>
  <si>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</si>
  <si>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</si>
  <si>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</si>
  <si>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</si>
  <si>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</si>
  <si>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</si>
  <si>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</si>
  <si>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</si>
  <si>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</si>
  <si>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</si>
  <si>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</si>
  <si>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</si>
  <si>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</si>
  <si>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</si>
  <si>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</si>
  <si>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</si>
  <si>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</si>
  <si>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</si>
  <si>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</si>
  <si>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</si>
  <si>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</si>
  <si>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</si>
  <si>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</si>
  <si>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</si>
  <si>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</si>
  <si>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</si>
  <si>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</si>
  <si>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</si>
  <si>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</si>
  <si>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</si>
  <si>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</si>
  <si>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</si>
  <si>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</si>
  <si>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</si>
  <si>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</si>
  <si>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</si>
  <si>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</si>
  <si>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</si>
  <si>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</si>
  <si>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</si>
  <si>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</si>
  <si>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</si>
  <si>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</si>
  <si>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</si>
  <si>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</si>
  <si>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</si>
  <si>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</si>
  <si>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</si>
  <si>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</si>
  <si>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</si>
  <si>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</si>
  <si>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</si>
  <si>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</si>
  <si>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</si>
  <si>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</si>
  <si>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</si>
  <si>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</si>
  <si>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</si>
  <si>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</si>
  <si>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</si>
  <si>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</si>
  <si>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</si>
  <si>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</si>
  <si>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</si>
  <si>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</si>
  <si>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</si>
  <si>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</si>
  <si>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</si>
  <si>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</si>
  <si>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</si>
  <si>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</si>
  <si>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</si>
  <si>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</si>
  <si>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</si>
  <si>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</si>
  <si>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</si>
  <si>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</si>
  <si>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</si>
  <si>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</si>
  <si>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</si>
  <si>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</si>
  <si>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</si>
  <si>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</si>
  <si>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</si>
  <si>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</si>
  <si>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</si>
  <si>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</si>
  <si>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</si>
  <si>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</si>
  <si>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</si>
  <si>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</si>
  <si>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</si>
  <si>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</si>
  <si>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</si>
  <si>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</si>
  <si>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</si>
  <si>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</si>
  <si>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</si>
  <si>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</si>
  <si>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</si>
  <si>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</si>
  <si>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</si>
  <si>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</si>
  <si>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</si>
  <si>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</si>
  <si>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</si>
  <si>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</si>
  <si>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</si>
  <si>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</si>
  <si>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</si>
  <si>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</si>
  <si>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</si>
  <si>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</si>
  <si>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</si>
  <si>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</si>
  <si>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</si>
  <si>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</si>
  <si>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</si>
  <si>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</si>
  <si>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</si>
  <si>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</si>
  <si>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</si>
  <si>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</si>
  <si>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</si>
  <si>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</si>
  <si>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</si>
  <si>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</si>
  <si>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</si>
  <si>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</si>
  <si>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</si>
  <si>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</si>
  <si>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</si>
  <si>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</si>
  <si>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</si>
  <si>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</si>
  <si>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</si>
  <si>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</si>
  <si>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</si>
  <si>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</si>
  <si>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</si>
  <si>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</si>
  <si>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</si>
  <si>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</si>
  <si>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</si>
  <si>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</si>
  <si>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</si>
  <si>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</si>
  <si>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</si>
  <si>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</si>
  <si>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</si>
  <si>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</si>
  <si>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</si>
  <si>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</si>
  <si>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</si>
  <si>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</si>
  <si>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</si>
  <si>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</si>
  <si>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</si>
  <si>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</si>
  <si>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</si>
  <si>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</si>
  <si>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</si>
  <si>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</si>
  <si>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</si>
  <si>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</si>
  <si>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</si>
  <si>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</si>
  <si>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</si>
  <si>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</si>
  <si>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</si>
  <si>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</si>
  <si>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</si>
  <si>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</si>
  <si>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</si>
  <si>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</si>
  <si>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</si>
  <si>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</si>
  <si>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</si>
  <si>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</si>
  <si>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</si>
  <si>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</si>
  <si>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</si>
  <si>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</si>
  <si>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</si>
  <si>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</si>
  <si>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</si>
  <si>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</si>
  <si>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</si>
  <si>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</si>
  <si>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</si>
  <si>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</si>
  <si>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</si>
  <si>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</si>
  <si>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</si>
  <si>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</si>
  <si>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</si>
  <si>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</si>
  <si>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</si>
  <si>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</si>
  <si>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</si>
  <si>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</si>
  <si>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</si>
  <si>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</si>
  <si>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</si>
  <si>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</si>
  <si>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</si>
  <si>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</si>
  <si>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</si>
  <si>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</si>
  <si>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</si>
  <si>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</si>
  <si>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</si>
  <si>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</si>
  <si>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</si>
  <si>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</si>
  <si>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</si>
  <si>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</si>
  <si>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</si>
  <si>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</si>
  <si>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</si>
  <si>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</si>
  <si>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</si>
  <si>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</si>
  <si>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</si>
  <si>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</si>
  <si>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</si>
  <si>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</si>
  <si>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</si>
  <si>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</si>
  <si>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</si>
  <si>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</si>
  <si>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</si>
  <si>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</si>
  <si>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</si>
  <si>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</si>
  <si>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</si>
  <si>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</si>
  <si>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</si>
  <si>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</si>
  <si>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</si>
  <si>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</si>
  <si>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</si>
  <si>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</si>
  <si>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</si>
  <si>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</si>
  <si>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</si>
  <si>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</si>
  <si>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</si>
  <si>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</si>
  <si>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</si>
  <si>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</si>
  <si>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</si>
  <si>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</si>
  <si>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</si>
  <si>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</si>
  <si>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</si>
  <si>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</si>
  <si>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</si>
  <si>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</si>
  <si>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</si>
  <si>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</si>
  <si>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</si>
  <si>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</si>
  <si>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</si>
  <si>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</si>
  <si>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</si>
  <si>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</si>
  <si>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</si>
  <si>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</si>
  <si>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</si>
  <si>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</si>
  <si>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</si>
  <si>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</si>
  <si>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</si>
  <si>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</si>
  <si>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</si>
  <si>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</si>
  <si>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</si>
  <si>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</si>
  <si>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</si>
  <si>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</si>
  <si>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</si>
  <si>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</si>
  <si>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</si>
  <si>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</si>
  <si>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</si>
  <si>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</si>
  <si>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</si>
  <si>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</si>
  <si>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</si>
  <si>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</si>
  <si>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</si>
  <si>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</si>
  <si>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</si>
  <si>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</si>
  <si>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</si>
  <si>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</si>
  <si>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</si>
  <si>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</si>
  <si>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</si>
  <si>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</si>
  <si>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</si>
  <si>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</si>
  <si>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</si>
  <si>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</si>
  <si>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</si>
  <si>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</si>
  <si>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</si>
  <si>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</si>
  <si>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</si>
  <si>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</si>
  <si>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</si>
  <si>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</si>
  <si>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</si>
  <si>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</si>
  <si>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</si>
  <si>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</si>
  <si>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</si>
  <si>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</si>
  <si>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</si>
  <si>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</si>
  <si>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</si>
  <si>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</si>
  <si>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</si>
  <si>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</si>
  <si>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</si>
  <si>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</si>
  <si>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</si>
  <si>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</si>
  <si>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</si>
  <si>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</si>
  <si>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</si>
  <si>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</si>
  <si>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</si>
  <si>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</si>
  <si>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</si>
  <si>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</si>
  <si>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</si>
  <si>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</si>
  <si>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</si>
  <si>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</si>
  <si>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</si>
  <si>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</si>
  <si>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</si>
  <si>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</si>
  <si>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</si>
  <si>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</si>
  <si>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</si>
  <si>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</si>
  <si>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</si>
  <si>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</si>
  <si>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</si>
  <si>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</si>
  <si>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</si>
  <si>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</si>
  <si>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</si>
  <si>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</si>
  <si>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</si>
  <si>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</si>
  <si>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</si>
  <si>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</si>
  <si>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</si>
  <si>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</si>
  <si>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</si>
  <si>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</si>
  <si>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</si>
  <si>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</si>
  <si>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</si>
  <si>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</si>
  <si>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</si>
  <si>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</si>
  <si>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</si>
  <si>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</si>
  <si>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</si>
  <si>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</si>
  <si>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</si>
  <si>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</si>
  <si>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</si>
  <si>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</si>
  <si>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</si>
  <si>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</si>
  <si>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</si>
  <si>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</si>
  <si>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</si>
  <si>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</si>
  <si>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</si>
  <si>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</si>
  <si>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</si>
  <si>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</si>
  <si>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</si>
  <si>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</si>
  <si>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</si>
  <si>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</si>
  <si>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</si>
  <si>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</si>
  <si>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</si>
  <si>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</si>
  <si>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</si>
  <si>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</si>
  <si>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</si>
  <si>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</si>
  <si>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</si>
  <si>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</si>
  <si>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</si>
  <si>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</si>
  <si>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</si>
  <si>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</si>
  <si>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</si>
  <si>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</si>
  <si>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</si>
  <si>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</si>
  <si>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</si>
  <si>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</si>
  <si>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</si>
  <si>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</si>
  <si>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</si>
  <si>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</si>
  <si>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</si>
  <si>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</si>
  <si>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</si>
  <si>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</si>
  <si>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</si>
  <si>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</si>
  <si>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</si>
  <si>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</si>
  <si>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</si>
  <si>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</si>
  <si>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</si>
  <si>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</si>
  <si>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</si>
  <si>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</si>
  <si>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</si>
  <si>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</si>
  <si>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</si>
  <si>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</si>
  <si>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</si>
  <si>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</si>
  <si>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</si>
  <si>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</si>
  <si>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</si>
  <si>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</si>
  <si>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</si>
  <si>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</si>
  <si>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</si>
  <si>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</si>
  <si>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</si>
  <si>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</si>
  <si>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</si>
  <si>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</si>
  <si>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</si>
  <si>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</si>
  <si>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</si>
  <si>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</si>
  <si>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</si>
  <si>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</si>
  <si>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</si>
  <si>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</si>
  <si>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</si>
  <si>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</si>
  <si>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</si>
  <si>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</si>
  <si>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</si>
  <si>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</si>
  <si>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</si>
  <si>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</si>
  <si>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</si>
  <si>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</si>
  <si>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</si>
  <si>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</si>
  <si>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</si>
  <si>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</si>
  <si>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</si>
  <si>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</si>
  <si>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</si>
  <si>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</si>
  <si>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</si>
  <si>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</si>
  <si>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</si>
  <si>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</si>
  <si>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</si>
  <si>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</si>
  <si>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</si>
  <si>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</si>
  <si>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</si>
  <si>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</si>
  <si>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</si>
  <si>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</si>
  <si>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</si>
  <si>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</si>
  <si>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</si>
  <si>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</si>
  <si>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</si>
  <si>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</si>
  <si>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</si>
  <si>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</si>
  <si>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</si>
  <si>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</si>
  <si>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</si>
  <si>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</si>
  <si>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</si>
  <si>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</si>
  <si>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</si>
  <si>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</si>
  <si>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</si>
  <si>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</si>
  <si>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</si>
  <si>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</si>
  <si>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</si>
  <si>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</si>
  <si>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</si>
  <si>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</si>
  <si>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</si>
  <si>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</si>
  <si>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</si>
  <si>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</si>
  <si>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</si>
  <si>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</si>
  <si>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</si>
  <si>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</si>
  <si>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</si>
  <si>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</si>
  <si>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</si>
  <si>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</si>
  <si>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</si>
  <si>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</si>
  <si>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</si>
  <si>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</si>
  <si>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</si>
  <si>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</si>
  <si>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</si>
  <si>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</si>
  <si>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</si>
  <si>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</si>
  <si>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</si>
  <si>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</si>
  <si>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</si>
  <si>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</si>
  <si>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</si>
  <si>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</si>
  <si>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</si>
  <si>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</si>
  <si>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</si>
  <si>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</si>
  <si>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</si>
  <si>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</si>
  <si>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</si>
  <si>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</si>
  <si>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</si>
  <si>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</si>
  <si>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</si>
  <si>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</si>
  <si>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</si>
  <si>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</si>
  <si>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</si>
  <si>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</si>
  <si>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</si>
  <si>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</si>
  <si>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</si>
  <si>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</si>
  <si>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</si>
  <si>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</si>
  <si>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</si>
  <si>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</si>
  <si>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</si>
  <si>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</si>
  <si>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</si>
  <si>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</si>
  <si>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</si>
  <si>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</si>
  <si>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</si>
  <si>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</si>
  <si>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</si>
  <si>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</si>
  <si>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</si>
  <si>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</si>
  <si>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</si>
  <si>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</si>
  <si>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</si>
  <si>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</si>
  <si>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</si>
  <si>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</si>
  <si>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</si>
  <si>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</si>
  <si>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</si>
  <si>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</si>
  <si>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</si>
  <si>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</si>
  <si>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</si>
  <si>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</si>
  <si>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</si>
  <si>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</si>
  <si>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</si>
  <si>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</si>
  <si>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</si>
  <si>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</si>
  <si>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</si>
  <si>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</si>
  <si>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</si>
  <si>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</si>
  <si>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</si>
  <si>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</si>
  <si>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</si>
  <si>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</si>
  <si>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</si>
  <si>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</si>
  <si>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</si>
  <si>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</si>
  <si>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</si>
  <si>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</si>
  <si>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</si>
  <si>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</si>
  <si>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</si>
  <si>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</si>
  <si>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</si>
  <si>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</si>
  <si>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</si>
  <si>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</si>
  <si>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</si>
  <si>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</si>
  <si>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</si>
  <si>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</si>
  <si>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</si>
  <si>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</si>
  <si>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</si>
  <si>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</si>
  <si>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</si>
  <si>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</si>
  <si>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</si>
  <si>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</si>
  <si>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</si>
  <si>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</si>
  <si>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</si>
  <si>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</si>
  <si>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</si>
  <si>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</si>
  <si>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</si>
  <si>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</si>
  <si>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</si>
  <si>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</si>
  <si>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</si>
  <si>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</si>
  <si>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</si>
  <si>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</si>
  <si>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</si>
  <si>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</si>
  <si>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</si>
  <si>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</si>
  <si>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</si>
  <si>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</si>
  <si>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</si>
  <si>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</si>
  <si>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</si>
  <si>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</si>
  <si>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</si>
  <si>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</si>
  <si>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</si>
  <si>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</si>
  <si>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</si>
  <si>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</si>
  <si>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</si>
  <si>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</si>
  <si>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</si>
  <si>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</si>
  <si>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</si>
  <si>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</si>
  <si>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</si>
  <si>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</si>
  <si>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</si>
  <si>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</si>
  <si>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</si>
  <si>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</si>
  <si>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</si>
  <si>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</si>
  <si>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</si>
  <si>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</si>
  <si>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</si>
  <si>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</si>
  <si>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</si>
  <si>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</si>
  <si>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</si>
  <si>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</si>
  <si>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</si>
  <si>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</si>
  <si>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</si>
  <si>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</si>
  <si>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</si>
  <si>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</si>
  <si>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</si>
  <si>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</si>
  <si>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</si>
  <si>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</si>
  <si>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</si>
  <si>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</si>
  <si>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</si>
  <si>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</si>
  <si>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</si>
  <si>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</si>
  <si>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</si>
  <si>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</si>
  <si>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</si>
  <si>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</si>
  <si>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</si>
  <si>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</si>
  <si>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</si>
  <si>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</si>
  <si>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</si>
  <si>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</si>
  <si>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</si>
  <si>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</si>
  <si>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</si>
  <si>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</si>
  <si>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</si>
  <si>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</si>
  <si>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</si>
  <si>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</si>
  <si>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</si>
  <si>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</si>
  <si>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</si>
  <si>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</si>
  <si>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</si>
  <si>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</si>
  <si>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</si>
  <si>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</si>
  <si>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</si>
  <si>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</si>
  <si>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</si>
  <si>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</si>
  <si>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</si>
  <si>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</si>
  <si>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</si>
  <si>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</si>
  <si>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</si>
  <si>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</si>
  <si>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</si>
  <si>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</si>
  <si>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</si>
  <si>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</si>
  <si>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</si>
  <si>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</si>
  <si>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</si>
  <si>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</si>
  <si>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</si>
  <si>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</si>
  <si>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</si>
  <si>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</si>
  <si>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</si>
  <si>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</si>
  <si>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</si>
  <si>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</si>
  <si>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</si>
  <si>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</si>
  <si>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</si>
  <si>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</si>
  <si>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</si>
  <si>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</si>
  <si>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</si>
  <si>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</si>
  <si>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</si>
  <si>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</si>
  <si>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</si>
  <si>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</si>
  <si>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</si>
  <si>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</si>
  <si>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</si>
  <si>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</si>
  <si>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</si>
  <si>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</si>
  <si>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</si>
  <si>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</si>
  <si>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</si>
  <si>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</si>
  <si>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</si>
  <si>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</si>
  <si>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</si>
  <si>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</si>
  <si>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</si>
  <si>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</si>
  <si>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</si>
  <si>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</si>
  <si>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</si>
  <si>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</si>
  <si>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</si>
  <si>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</si>
  <si>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</si>
  <si>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</si>
  <si>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</si>
  <si>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</si>
  <si>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</si>
  <si>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</si>
  <si>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</si>
  <si>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</si>
  <si>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</si>
  <si>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</si>
  <si>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</si>
  <si>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</si>
  <si>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</si>
  <si>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</si>
  <si>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</si>
  <si>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</si>
  <si>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</si>
  <si>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</si>
  <si>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</si>
  <si>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</si>
  <si>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</si>
  <si>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</si>
  <si>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</si>
  <si>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</si>
  <si>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</si>
  <si>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</si>
  <si>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</si>
  <si>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</si>
  <si>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</si>
  <si>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</si>
  <si>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</si>
  <si>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</si>
  <si>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</si>
  <si>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</si>
  <si>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</si>
  <si>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</si>
  <si>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</si>
  <si>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</si>
  <si>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</si>
  <si>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</si>
  <si>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</si>
  <si>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</si>
  <si>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</si>
  <si>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</si>
  <si>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</si>
  <si>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</si>
  <si>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</si>
  <si>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</si>
  <si>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</si>
  <si>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</si>
  <si>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</si>
  <si>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</si>
  <si>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</si>
  <si>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</si>
  <si>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</si>
  <si>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</si>
  <si>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</si>
  <si>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</si>
  <si>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</si>
  <si>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</si>
  <si>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</si>
  <si>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</si>
  <si>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</si>
  <si>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</si>
  <si>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</si>
  <si>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</si>
  <si>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</si>
  <si>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</si>
  <si>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</si>
  <si>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</si>
  <si>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</si>
  <si>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</si>
  <si>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</si>
  <si>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</si>
  <si>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</si>
  <si>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</si>
  <si>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</si>
  <si>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</si>
  <si>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</si>
  <si>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</si>
  <si>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</si>
  <si>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</si>
  <si>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</si>
  <si>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</si>
  <si>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</si>
  <si>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</si>
  <si>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</si>
  <si>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</si>
  <si>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</si>
  <si>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</si>
  <si>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</si>
  <si>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</si>
  <si>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</si>
  <si>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</si>
  <si>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</si>
  <si>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</si>
  <si>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</si>
  <si>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</si>
  <si>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</si>
  <si>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</si>
  <si>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</si>
  <si>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</si>
  <si>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</si>
  <si>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</si>
  <si>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</si>
  <si>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</si>
  <si>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</si>
  <si>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</si>
  <si>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</si>
  <si>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</si>
  <si>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</si>
  <si>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</si>
  <si>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</si>
  <si>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</si>
  <si>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</si>
  <si>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</si>
  <si>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</si>
  <si>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</si>
  <si>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</si>
  <si>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</si>
  <si>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</si>
  <si>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</si>
  <si>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</si>
  <si>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</si>
  <si>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</si>
  <si>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</si>
  <si>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</si>
  <si>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</si>
  <si>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</si>
  <si>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</si>
  <si>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</si>
  <si>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</si>
  <si>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</si>
  <si>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</si>
  <si>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</si>
  <si>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</si>
  <si>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</si>
  <si>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</si>
  <si>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</si>
  <si>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</si>
  <si>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</si>
  <si>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</si>
  <si>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</si>
  <si>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</si>
  <si>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</si>
  <si>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</si>
  <si>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</si>
  <si>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</si>
  <si>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</si>
  <si>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</si>
  <si>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</si>
  <si>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</si>
  <si>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</si>
  <si>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</si>
  <si>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</si>
  <si>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</si>
  <si>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</si>
  <si>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</si>
  <si>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</si>
  <si>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</si>
  <si>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</si>
  <si>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</si>
  <si>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</si>
  <si>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</si>
  <si>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</si>
  <si>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</si>
  <si>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</si>
  <si>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</si>
  <si>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</si>
  <si>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</si>
  <si>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</si>
  <si>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</si>
  <si>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</si>
  <si>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</si>
  <si>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</si>
  <si>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</si>
  <si>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</si>
  <si>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</si>
  <si>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</si>
  <si>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</si>
  <si>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</si>
  <si>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</si>
  <si>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</si>
  <si>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</si>
  <si>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</si>
  <si>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</si>
  <si>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</si>
  <si>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</si>
  <si>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</si>
  <si>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</si>
  <si>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</si>
  <si>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</si>
  <si>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</si>
  <si>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</si>
  <si>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</si>
  <si>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</si>
  <si>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</si>
  <si>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</si>
  <si>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</si>
  <si>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</si>
  <si>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</si>
  <si>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</si>
  <si>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</si>
  <si>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</si>
  <si>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</si>
  <si>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</si>
  <si>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</si>
  <si>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</si>
  <si>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</si>
  <si>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</si>
  <si>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</si>
  <si>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</si>
  <si>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</si>
  <si>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</si>
  <si>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</si>
  <si>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</si>
  <si>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</si>
  <si>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</si>
  <si>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</si>
  <si>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</si>
  <si>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</si>
  <si>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</si>
  <si>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</si>
  <si>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</si>
  <si>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</si>
  <si>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</si>
  <si>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</si>
  <si>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</si>
  <si>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</si>
  <si>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</si>
  <si>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</si>
  <si>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</si>
  <si>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</si>
  <si>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</si>
  <si>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</si>
  <si>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</si>
  <si>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</si>
  <si>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</si>
  <si>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</si>
  <si>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</si>
  <si>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</si>
  <si>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</si>
  <si>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</si>
  <si>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</si>
  <si>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</si>
  <si>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</si>
  <si>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</si>
  <si>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</si>
  <si>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</si>
  <si>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</si>
  <si>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</si>
  <si>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</si>
  <si>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</si>
  <si>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</si>
  <si>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</si>
  <si>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</si>
  <si>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</si>
  <si>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</si>
  <si>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</si>
  <si>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</si>
  <si>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</si>
  <si>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</si>
  <si>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</si>
  <si>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</si>
  <si>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</si>
  <si>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</si>
  <si>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</si>
  <si>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</si>
  <si>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</si>
  <si>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</si>
  <si>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</si>
  <si>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</si>
  <si>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</si>
  <si>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</si>
  <si>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</si>
  <si>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</si>
  <si>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</si>
  <si>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</si>
  <si>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</si>
  <si>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</si>
  <si>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</si>
  <si>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</si>
  <si>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</si>
  <si>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</si>
  <si>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</si>
  <si>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</si>
  <si>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</si>
  <si>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</si>
  <si>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</si>
  <si>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</si>
  <si>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</si>
  <si>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</si>
  <si>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</si>
  <si>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</si>
  <si>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</si>
  <si>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</si>
  <si>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</si>
  <si>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</si>
  <si>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</si>
  <si>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</si>
  <si>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</si>
  <si>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</si>
  <si>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</si>
  <si>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</si>
  <si>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</si>
  <si>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</si>
  <si>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</si>
  <si>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</si>
  <si>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</si>
  <si>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</si>
  <si>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</si>
  <si>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</si>
  <si>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</si>
  <si>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</si>
  <si>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</si>
  <si>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</si>
  <si>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</si>
  <si>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</si>
  <si>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</si>
  <si>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</si>
  <si>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</si>
  <si>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</si>
  <si>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</si>
  <si>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</si>
  <si>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</si>
  <si>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</si>
  <si>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</si>
  <si>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</si>
  <si>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</si>
  <si>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</si>
  <si>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</si>
  <si>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</si>
  <si>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</si>
  <si>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</si>
  <si>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</si>
  <si>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</si>
  <si>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</si>
  <si>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</si>
  <si>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</si>
  <si>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</si>
  <si>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</si>
  <si>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</si>
  <si>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</si>
  <si>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</si>
  <si>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</si>
  <si>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</si>
  <si>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</si>
  <si>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</si>
  <si>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</si>
  <si>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</si>
  <si>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</si>
  <si>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</si>
  <si>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</si>
  <si>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</si>
  <si>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</si>
  <si>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</si>
  <si>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</si>
  <si>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</si>
  <si>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</si>
  <si>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</si>
  <si>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</si>
  <si>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</si>
  <si>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</si>
  <si>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</si>
  <si>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</si>
  <si>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</si>
  <si>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</si>
  <si>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</si>
  <si>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</si>
  <si>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</si>
  <si>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</si>
  <si>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</si>
  <si>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</si>
  <si>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</si>
  <si>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</si>
  <si>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</si>
  <si>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</si>
  <si>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</si>
  <si>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</si>
  <si>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</si>
  <si>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</si>
  <si>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</si>
  <si>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</si>
  <si>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</si>
  <si>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</si>
  <si>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</si>
  <si>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</si>
  <si>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</si>
  <si>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</si>
  <si>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</si>
  <si>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</si>
  <si>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</si>
  <si>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</si>
  <si>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</si>
  <si>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</si>
  <si>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</si>
  <si>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</si>
  <si>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</si>
  <si>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</si>
  <si>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</si>
  <si>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</si>
  <si>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</si>
  <si>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</si>
  <si>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</si>
  <si>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</si>
  <si>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</si>
  <si>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</si>
  <si>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</si>
  <si>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</si>
  <si>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</si>
  <si>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</si>
  <si>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</si>
  <si>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</si>
  <si>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</si>
  <si>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</si>
  <si>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</si>
  <si>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</si>
  <si>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</si>
  <si>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</si>
  <si>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</si>
  <si>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</si>
  <si>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</si>
  <si>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</si>
  <si>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</si>
  <si>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</si>
  <si>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</si>
  <si>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</si>
  <si>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</si>
  <si>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</si>
  <si>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</si>
  <si>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</si>
  <si>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</si>
  <si>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</si>
  <si>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</si>
  <si>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</si>
  <si>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</si>
  <si>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</si>
  <si>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</si>
  <si>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</si>
  <si>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</si>
  <si>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</si>
  <si>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</si>
  <si>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</si>
  <si>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</si>
  <si>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</si>
  <si>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</si>
  <si>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</si>
  <si>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</si>
  <si>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</si>
  <si>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</si>
  <si>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</si>
  <si>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</si>
  <si>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</si>
  <si>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</si>
  <si>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</si>
  <si>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</si>
  <si>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</si>
  <si>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</si>
  <si>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</si>
  <si>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</si>
  <si>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</si>
  <si>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</si>
  <si>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</si>
  <si>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</si>
  <si>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</si>
  <si>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</si>
  <si>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</si>
  <si>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</si>
  <si>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</si>
  <si>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</si>
  <si>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</si>
  <si>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</si>
  <si>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</si>
  <si>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</si>
  <si>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</si>
  <si>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</si>
  <si>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</si>
  <si>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</si>
  <si>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</si>
  <si>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</si>
  <si>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</si>
  <si>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</si>
  <si>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</si>
  <si>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</si>
  <si>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</si>
  <si>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</si>
  <si>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</si>
  <si>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</si>
  <si>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</si>
  <si>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</si>
  <si>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</si>
  <si>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</si>
  <si>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</si>
  <si>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</si>
  <si>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</si>
  <si>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</si>
  <si>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</si>
  <si>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</si>
  <si>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</si>
  <si>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</si>
  <si>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</si>
  <si>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</si>
  <si>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</si>
  <si>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</si>
  <si>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</si>
  <si>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</si>
  <si>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</si>
  <si>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</si>
  <si>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</si>
  <si>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</si>
  <si>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</si>
  <si>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</si>
  <si>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</si>
  <si>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</si>
  <si>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</si>
  <si>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</si>
  <si>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</si>
  <si>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</si>
  <si>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</si>
  <si>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</si>
  <si>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</si>
  <si>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</si>
  <si>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</si>
  <si>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</si>
  <si>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</si>
  <si>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</si>
  <si>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</si>
  <si>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</si>
  <si>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</si>
  <si>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</si>
  <si>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</si>
  <si>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</si>
  <si>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</si>
  <si>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</si>
  <si>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</si>
  <si>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</si>
  <si>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</si>
  <si>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</si>
  <si>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</si>
  <si>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</si>
  <si>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</si>
  <si>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</si>
  <si>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</si>
  <si>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</si>
  <si>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</si>
  <si>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</si>
  <si>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</si>
  <si>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</si>
  <si>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</si>
  <si>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</si>
  <si>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</si>
  <si>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</si>
  <si>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</si>
  <si>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</si>
  <si>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</si>
  <si>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</si>
  <si>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</si>
  <si>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</si>
  <si>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</si>
  <si>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</si>
  <si>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</si>
  <si>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</si>
  <si>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</si>
  <si>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</si>
  <si>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</si>
  <si>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</si>
  <si>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</si>
  <si>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</si>
  <si>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</si>
  <si>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</si>
  <si>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</si>
  <si>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</si>
  <si>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</si>
  <si>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</si>
  <si>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</si>
  <si>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</si>
  <si>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</si>
  <si>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Jonathan CHARLES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</si>
  <si>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</si>
  <si>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</si>
  <si>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</si>
  <si>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</si>
  <si>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05218700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</si>
  <si>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</si>
  <si>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</si>
  <si>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</si>
  <si>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</si>
  <si>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</si>
  <si>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</si>
  <si>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</si>
  <si>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EN AMONT DE GAVARNIE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</si>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</sst>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453428</v>
      </c>
      <c r="G10" s="25"/>
      <c r="H10" s="25"/>
    </row>
    <row r="11" customFormat="false" ht="15" hidden="false" customHeight="false" outlineLevel="0" collapsed="false">
      <c r="A11" s="26" t="s">
        <v>5185</v>
      </c>
      <c r="B11" s="30" t="n">
        <v>44098</v>
      </c>
      <c r="D11" s="26" t="s">
        <v>5186</v>
      </c>
      <c r="E11" s="29" t="n">
        <v>6185664</v>
      </c>
      <c r="G11" s="25"/>
      <c r="H11" s="25"/>
    </row>
    <row r="12" customFormat="false" ht="15" hidden="false" customHeight="false" outlineLevel="0" collapsed="false">
      <c r="A12" s="26" t="s">
        <v>5187</v>
      </c>
      <c r="B12" s="29" t="s">
        <v>5188</v>
      </c>
      <c r="D12" s="26" t="s">
        <v>5189</v>
      </c>
      <c r="E12" s="29" t="n">
        <v>453450</v>
      </c>
      <c r="G12" s="25"/>
      <c r="H12" s="25"/>
    </row>
    <row r="13" customFormat="false" ht="17.25" hidden="false" customHeight="true" outlineLevel="0" collapsed="false">
      <c r="A13" s="12"/>
      <c r="B13" s="31"/>
      <c r="D13" s="26" t="s">
        <v>5190</v>
      </c>
      <c r="E13" s="29" t="n">
        <v>6185759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453428</v>
      </c>
    </row>
    <row r="18" customFormat="false" ht="15" hidden="false" customHeight="false" outlineLevel="0" collapsed="false">
      <c r="A18" s="36"/>
      <c r="B18" s="37" t="s">
        <v>5198</v>
      </c>
      <c r="C18" s="38" t="n">
        <f aca="false">E11</f>
        <v>6185664</v>
      </c>
    </row>
    <row r="19" customFormat="false" ht="15" hidden="false" customHeight="false" outlineLevel="0" collapsed="false">
      <c r="A19" s="33" t="s">
        <v>5199</v>
      </c>
      <c r="B19" s="39" t="n">
        <v>1396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10</v>
      </c>
      <c r="C37" s="50"/>
      <c r="D37" s="55" t="s">
        <v>5221</v>
      </c>
      <c r="E37" s="34"/>
    </row>
    <row r="38" s="56" customFormat="true" ht="15" hidden="false" customHeight="true" outlineLevel="0" collapsed="false">
      <c r="A38" s="54" t="s">
        <v>5222</v>
      </c>
      <c r="B38" s="34" t="n">
        <v>0.01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5</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1</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0</v>
      </c>
      <c r="C66" s="50"/>
      <c r="D66" s="26" t="s">
        <v>5246</v>
      </c>
      <c r="E66" s="62"/>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0</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0</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3</v>
      </c>
      <c r="C83" s="50"/>
      <c r="D83" s="26" t="s">
        <v>5259</v>
      </c>
      <c r="E83" s="62"/>
    </row>
    <row r="84" s="17" customFormat="true" ht="15" hidden="false" customHeight="false" outlineLevel="0" collapsed="false">
      <c r="A84" s="33" t="s">
        <v>5260</v>
      </c>
      <c r="B84" s="62" t="n">
        <v>5</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3995</v>
      </c>
      <c r="B97" s="79" t="str">
        <f aca="false">IF(A97="NEWCOD",IF(ISBLANK(G97),"renseigner le champ 'Nouveau taxon'",G97),VLOOKUP(A97,'Ref Taxo'!A:B,2,FALSE()))</f>
        <v>Ranunculus repens</v>
      </c>
      <c r="C97" s="80" t="n">
        <f aca="false">IF(A97="NEWCOD",IF(ISBLANK(H97),"NoCod",H97),VLOOKUP(A97,'Ref Taxo'!A:D,4,FALSE()))</f>
        <v>1910</v>
      </c>
      <c r="D97" s="81" t="n">
        <v>0.00999999977648258</v>
      </c>
      <c r="E97" s="82" t="n">
        <v>0</v>
      </c>
      <c r="F97" s="82" t="s">
        <v>5276</v>
      </c>
      <c r="G97" s="83"/>
      <c r="H97" s="84"/>
    </row>
    <row r="98" customFormat="false" ht="15" hidden="false" customHeight="false" outlineLevel="0" collapsed="false">
      <c r="A98" s="78" t="s">
        <v>3325</v>
      </c>
      <c r="B98" s="79" t="str">
        <f aca="false">IF(A98="NEWCOD",IF(ISBLANK(G98),"renseigner le champ 'Nouveau taxon'",G98),VLOOKUP(A98,'Ref Taxo'!A:B,2,FALSE()))</f>
        <v>Palustriella commutata</v>
      </c>
      <c r="C98" s="80" t="n">
        <f aca="false">IF(A98="NEWCOD",IF(ISBLANK(H98),"NoCod",H98),VLOOKUP(A98,'Ref Taxo'!A:D,4,FALSE()))</f>
        <v>19903</v>
      </c>
      <c r="D98" s="81" t="n">
        <v>0.00999999977648258</v>
      </c>
      <c r="E98" s="82" t="n">
        <v>0</v>
      </c>
      <c r="F98" s="82" t="s">
        <v>5276</v>
      </c>
      <c r="G98" s="85"/>
      <c r="H98" s="86"/>
    </row>
    <row r="99" customFormat="false" ht="15" hidden="false" customHeight="false" outlineLevel="0" collapsed="false">
      <c r="A99" s="78" t="s">
        <v>1062</v>
      </c>
      <c r="B99" s="79" t="str">
        <f aca="false">IF(A99="NEWCOD",IF(ISBLANK(G99),"renseigner le champ 'Nouveau taxon'",G99),VLOOKUP(A99,'Ref Taxo'!A:B,2,FALSE()))</f>
        <v>Cinclidotus fontinaloides</v>
      </c>
      <c r="C99" s="80" t="n">
        <f aca="false">IF(A99="NEWCOD",IF(ISBLANK(H99),"NoCod",H99),VLOOKUP(A99,'Ref Taxo'!A:D,4,FALSE()))</f>
        <v>1320</v>
      </c>
      <c r="D99" s="81" t="n">
        <v>0.00999999977648258</v>
      </c>
      <c r="E99" s="82" t="n">
        <v>0</v>
      </c>
      <c r="F99" s="82" t="s">
        <v>5276</v>
      </c>
      <c r="G99" s="85"/>
      <c r="H99" s="86"/>
    </row>
    <row r="100" customFormat="false" ht="15" hidden="false" customHeight="false" outlineLevel="0" collapsed="false">
      <c r="A100" s="78" t="s">
        <v>4438</v>
      </c>
      <c r="B100" s="79" t="str">
        <f aca="false">IF(A100="NEWCOD",IF(ISBLANK(G100),"renseigner le champ 'Nouveau taxon'",G100),VLOOKUP(A100,'Ref Taxo'!A:B,2,FALSE()))</f>
        <v>Schistidium rivulare</v>
      </c>
      <c r="C100" s="80" t="n">
        <f aca="false">IF(A100="NEWCOD",IF(ISBLANK(H100),"NoCod",H100),VLOOKUP(A100,'Ref Taxo'!A:D,4,FALSE()))</f>
        <v>1327</v>
      </c>
      <c r="D100" s="81" t="n">
        <v>0.00999999977648258</v>
      </c>
      <c r="E100" s="82" t="n">
        <v>0</v>
      </c>
      <c r="F100" s="82" t="s">
        <v>5276</v>
      </c>
      <c r="G100" s="85"/>
      <c r="H100" s="86"/>
    </row>
    <row r="101" customFormat="false" ht="15" hidden="false" customHeight="false" outlineLevel="0" collapsed="false">
      <c r="A101" s="78" t="s">
        <v>4091</v>
      </c>
      <c r="B101" s="79" t="str">
        <f aca="false">IF(A101="NEWCOD",IF(ISBLANK(G101),"renseigner le champ 'Nouveau taxon'",G101),VLOOKUP(A101,'Ref Taxo'!A:B,2,FALSE()))</f>
        <v>Rhynchostegium riparioides</v>
      </c>
      <c r="C101" s="80" t="n">
        <f aca="false">IF(A101="NEWCOD",IF(ISBLANK(H101),"NoCod",H101),VLOOKUP(A101,'Ref Taxo'!A:D,4,FALSE()))</f>
        <v>1268</v>
      </c>
      <c r="D101" s="81" t="n">
        <v>0.00999999977648258</v>
      </c>
      <c r="E101" s="82" t="n">
        <v>0</v>
      </c>
      <c r="F101" s="82" t="s">
        <v>5276</v>
      </c>
      <c r="G101" s="85"/>
      <c r="H101" s="86"/>
    </row>
    <row r="102" customFormat="false" ht="1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2" t="s">
        <v>5276</v>
      </c>
      <c r="G102" s="85"/>
      <c r="H102" s="86"/>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2" t="s">
        <v>5276</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5276</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5276</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5276</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5276</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5276</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5276</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5276</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5276</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5276</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2020-11-27T13:35:42Z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