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<sst xmlns="http://schemas.openxmlformats.org/spreadsheetml/2006/main" count="6476" uniqueCount="5304">
  <si>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</si>
  <si>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</si>
  <si>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</si>
  <si>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</si>
  <si>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</si>
  <si>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</si>
  <si>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</si>
  <si>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</si>
  <si>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</si>
  <si>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</si>
  <si>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</si>
  <si>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</si>
  <si>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</si>
  <si>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</si>
  <si>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</si>
  <si>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</si>
  <si>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</si>
  <si>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</si>
  <si>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</si>
  <si>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</si>
  <si>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</si>
  <si>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</si>
  <si>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</si>
  <si>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</si>
  <si>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</si>
  <si>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</si>
  <si>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</si>
  <si>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</si>
  <si>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</si>
  <si>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</si>
  <si>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</si>
  <si>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</si>
  <si>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</si>
  <si>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</si>
  <si>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</si>
  <si>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</si>
  <si>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</si>
  <si>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</si>
  <si>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</si>
  <si>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</si>
  <si>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</si>
  <si>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</si>
  <si>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</si>
  <si>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</si>
  <si>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</si>
  <si>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</si>
  <si>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</si>
  <si>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</si>
  <si>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</si>
  <si>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</si>
  <si>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</si>
  <si>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</si>
  <si>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</si>
  <si>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</si>
  <si>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</si>
  <si>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</si>
  <si>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</si>
  <si>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</si>
  <si>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</si>
  <si>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</si>
  <si>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</si>
  <si>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</si>
  <si>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</si>
  <si>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</si>
  <si>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</si>
  <si>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</si>
  <si>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</si>
  <si>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</si>
  <si>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</si>
  <si>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</si>
  <si>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</si>
  <si>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</si>
  <si>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</si>
  <si>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</si>
  <si>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</si>
  <si>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</si>
  <si>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</si>
  <si>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</si>
  <si>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</si>
  <si>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</si>
  <si>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</si>
  <si>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</si>
  <si>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</si>
  <si>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</si>
  <si>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</si>
  <si>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</si>
  <si>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</si>
  <si>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</si>
  <si>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</si>
  <si>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</si>
  <si>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</si>
  <si>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</si>
  <si>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</si>
  <si>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</si>
  <si>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</si>
  <si>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</si>
  <si>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</si>
  <si>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</si>
  <si>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</si>
  <si>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</si>
  <si>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</si>
  <si>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</si>
  <si>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</si>
  <si>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</si>
  <si>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</si>
  <si>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</si>
  <si>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</si>
  <si>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</si>
  <si>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</si>
  <si>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</si>
  <si>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</si>
  <si>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</si>
  <si>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</si>
  <si>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</si>
  <si>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</si>
  <si>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</si>
  <si>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</si>
  <si>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</si>
  <si>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</si>
  <si>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</si>
  <si>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</si>
  <si>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</si>
  <si>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</si>
  <si>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</si>
  <si>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</si>
  <si>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</si>
  <si>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</si>
  <si>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</si>
  <si>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</si>
  <si>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</si>
  <si>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</si>
  <si>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</si>
  <si>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</si>
  <si>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</si>
  <si>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</si>
  <si>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</si>
  <si>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</si>
  <si>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</si>
  <si>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</si>
  <si>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</si>
  <si>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</si>
  <si>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</si>
  <si>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</si>
  <si>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</si>
  <si>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</si>
  <si>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</si>
  <si>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</si>
  <si>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</si>
  <si>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</si>
  <si>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</si>
  <si>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</si>
  <si>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</si>
  <si>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</si>
  <si>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</si>
  <si>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</si>
  <si>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</si>
  <si>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</si>
  <si>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</si>
  <si>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</si>
  <si>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</si>
  <si>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</si>
  <si>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</si>
  <si>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</si>
  <si>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</si>
  <si>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</si>
  <si>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</si>
  <si>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</si>
  <si>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</si>
  <si>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</si>
  <si>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</si>
  <si>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</si>
  <si>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</si>
  <si>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</si>
  <si>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</si>
  <si>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</si>
  <si>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</si>
  <si>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</si>
  <si>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</si>
  <si>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</si>
  <si>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</si>
  <si>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</si>
  <si>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</si>
  <si>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</si>
  <si>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</si>
  <si>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</si>
  <si>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</si>
  <si>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</si>
  <si>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</si>
  <si>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</si>
  <si>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</si>
  <si>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</si>
  <si>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</si>
  <si>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</si>
  <si>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</si>
  <si>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</si>
  <si>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</si>
  <si>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</si>
  <si>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</si>
  <si>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</si>
  <si>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</si>
  <si>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</si>
  <si>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</si>
  <si>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</si>
  <si>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</si>
  <si>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</si>
  <si>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</si>
  <si>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</si>
  <si>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</si>
  <si>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</si>
  <si>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</si>
  <si>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</si>
  <si>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</si>
  <si>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</si>
  <si>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</si>
  <si>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</si>
  <si>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</si>
  <si>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</si>
  <si>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</si>
  <si>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</si>
  <si>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</si>
  <si>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</si>
  <si>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</si>
  <si>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</si>
  <si>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</si>
  <si>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</si>
  <si>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</si>
  <si>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</si>
  <si>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</si>
  <si>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</si>
  <si>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</si>
  <si>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</si>
  <si>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</si>
  <si>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</si>
  <si>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</si>
  <si>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</si>
  <si>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</si>
  <si>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</si>
  <si>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</si>
  <si>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</si>
  <si>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</si>
  <si>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</si>
  <si>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</si>
  <si>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</si>
  <si>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</si>
  <si>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</si>
  <si>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</si>
  <si>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</si>
  <si>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</si>
  <si>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</si>
  <si>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</si>
  <si>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</si>
  <si>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</si>
  <si>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</si>
  <si>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</si>
  <si>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</si>
  <si>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</si>
  <si>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</si>
  <si>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</si>
  <si>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</si>
  <si>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</si>
  <si>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</si>
  <si>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</si>
  <si>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</si>
  <si>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</si>
  <si>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</si>
  <si>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</si>
  <si>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</si>
  <si>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</si>
  <si>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</si>
  <si>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</si>
  <si>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</si>
  <si>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</si>
  <si>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</si>
  <si>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</si>
  <si>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</si>
  <si>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</si>
  <si>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</si>
  <si>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</si>
  <si>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</si>
  <si>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</si>
  <si>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</si>
  <si>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</si>
  <si>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</si>
  <si>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</si>
  <si>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</si>
  <si>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</si>
  <si>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</si>
  <si>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</si>
  <si>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</si>
  <si>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</si>
  <si>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</si>
  <si>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</si>
  <si>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</si>
  <si>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</si>
  <si>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</si>
  <si>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</si>
  <si>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</si>
  <si>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</si>
  <si>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</si>
  <si>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</si>
  <si>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</si>
  <si>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</si>
  <si>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</si>
  <si>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</si>
  <si>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</si>
  <si>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</si>
  <si>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</si>
  <si>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</si>
  <si>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</si>
  <si>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</si>
  <si>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</si>
  <si>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</si>
  <si>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</si>
  <si>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</si>
  <si>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</si>
  <si>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</si>
  <si>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</si>
  <si>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</si>
  <si>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</si>
  <si>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</si>
  <si>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</si>
  <si>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</si>
  <si>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</si>
  <si>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</si>
  <si>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</si>
  <si>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</si>
  <si>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</si>
  <si>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</si>
  <si>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</si>
  <si>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</si>
  <si>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</si>
  <si>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</si>
  <si>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</si>
  <si>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</si>
  <si>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</si>
  <si>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</si>
  <si>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</si>
  <si>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</si>
  <si>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</si>
  <si>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</si>
  <si>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</si>
  <si>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</si>
  <si>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</si>
  <si>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</si>
  <si>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</si>
  <si>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</si>
  <si>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</si>
  <si>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</si>
  <si>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</si>
  <si>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</si>
  <si>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</si>
  <si>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</si>
  <si>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</si>
  <si>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</si>
  <si>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</si>
  <si>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</si>
  <si>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</si>
  <si>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</si>
  <si>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</si>
  <si>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</si>
  <si>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</si>
  <si>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</si>
  <si>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</si>
  <si>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</si>
  <si>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</si>
  <si>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</si>
  <si>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</si>
  <si>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</si>
  <si>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</si>
  <si>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</si>
  <si>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</si>
  <si>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</si>
  <si>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</si>
  <si>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</si>
  <si>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</si>
  <si>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</si>
  <si>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</si>
  <si>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</si>
  <si>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</si>
  <si>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</si>
  <si>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</si>
  <si>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</si>
  <si>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</si>
  <si>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</si>
  <si>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</si>
  <si>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</si>
  <si>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</si>
  <si>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</si>
  <si>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</si>
  <si>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</si>
  <si>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</si>
  <si>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</si>
  <si>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</si>
  <si>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</si>
  <si>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</si>
  <si>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</si>
  <si>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</si>
  <si>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</si>
  <si>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</si>
  <si>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</si>
  <si>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</si>
  <si>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</si>
  <si>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</si>
  <si>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</si>
  <si>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</si>
  <si>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</si>
  <si>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</si>
  <si>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</si>
  <si>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</si>
  <si>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</si>
  <si>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</si>
  <si>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</si>
  <si>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</si>
  <si>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</si>
  <si>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</si>
  <si>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</si>
  <si>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</si>
  <si>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</si>
  <si>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</si>
  <si>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</si>
  <si>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</si>
  <si>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</si>
  <si>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</si>
  <si>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</si>
  <si>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</si>
  <si>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</si>
  <si>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</si>
  <si>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</si>
  <si>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</si>
  <si>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</si>
  <si>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</si>
  <si>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</si>
  <si>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</si>
  <si>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</si>
  <si>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</si>
  <si>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</si>
  <si>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</si>
  <si>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</si>
  <si>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</si>
  <si>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</si>
  <si>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</si>
  <si>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</si>
  <si>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</si>
  <si>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</si>
  <si>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</si>
  <si>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</si>
  <si>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</si>
  <si>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</si>
  <si>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</si>
  <si>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</si>
  <si>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</si>
  <si>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</si>
  <si>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</si>
  <si>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</si>
  <si>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</si>
  <si>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</si>
  <si>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</si>
  <si>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</si>
  <si>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</si>
  <si>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</si>
  <si>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</si>
  <si>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</si>
  <si>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</si>
  <si>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</si>
  <si>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</si>
  <si>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</si>
  <si>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</si>
  <si>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</si>
  <si>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</si>
  <si>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</si>
  <si>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</si>
  <si>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</si>
  <si>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</si>
  <si>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</si>
  <si>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</si>
  <si>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</si>
  <si>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</si>
  <si>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</si>
  <si>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</si>
  <si>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</si>
  <si>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</si>
  <si>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</si>
  <si>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</si>
  <si>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</si>
  <si>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</si>
  <si>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</si>
  <si>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</si>
  <si>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</si>
  <si>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</si>
  <si>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</si>
  <si>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</si>
  <si>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</si>
  <si>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</si>
  <si>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</si>
  <si>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</si>
  <si>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</si>
  <si>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</si>
  <si>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</si>
  <si>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</si>
  <si>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</si>
  <si>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</si>
  <si>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</si>
  <si>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</si>
  <si>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</si>
  <si>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</si>
  <si>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</si>
  <si>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</si>
  <si>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</si>
  <si>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</si>
  <si>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</si>
  <si>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</si>
  <si>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</si>
  <si>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</si>
  <si>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</si>
  <si>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</si>
  <si>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</si>
  <si>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</si>
  <si>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</si>
  <si>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</si>
  <si>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</si>
  <si>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</si>
  <si>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</si>
  <si>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</si>
  <si>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</si>
  <si>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</si>
  <si>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</si>
  <si>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</si>
  <si>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</si>
  <si>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</si>
  <si>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</si>
  <si>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</si>
  <si>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</si>
  <si>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</si>
  <si>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</si>
  <si>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</si>
  <si>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</si>
  <si>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</si>
  <si>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</si>
  <si>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</si>
  <si>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</si>
  <si>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</si>
  <si>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</si>
  <si>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</si>
  <si>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</si>
  <si>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</si>
  <si>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</si>
  <si>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</si>
  <si>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</si>
  <si>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</si>
  <si>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</si>
  <si>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</si>
  <si>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</si>
  <si>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</si>
  <si>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</si>
  <si>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</si>
  <si>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</si>
  <si>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</si>
  <si>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</si>
  <si>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</si>
  <si>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</si>
  <si>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</si>
  <si>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</si>
  <si>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</si>
  <si>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</si>
  <si>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</si>
  <si>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</si>
  <si>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</si>
  <si>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</si>
  <si>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</si>
  <si>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</si>
  <si>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</si>
  <si>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</si>
  <si>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</si>
  <si>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</si>
  <si>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</si>
  <si>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</si>
  <si>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</si>
  <si>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</si>
  <si>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</si>
  <si>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</si>
  <si>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</si>
  <si>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</si>
  <si>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</si>
  <si>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</si>
  <si>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</si>
  <si>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</si>
  <si>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</si>
  <si>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</si>
  <si>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</si>
  <si>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</si>
  <si>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</si>
  <si>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</si>
  <si>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</si>
  <si>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</si>
  <si>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</si>
  <si>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</si>
  <si>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</si>
  <si>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</si>
  <si>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</si>
  <si>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</si>
  <si>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</si>
  <si>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</si>
  <si>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</si>
  <si>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</si>
  <si>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</si>
  <si>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</si>
  <si>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</si>
  <si>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</si>
  <si>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</si>
  <si>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</si>
  <si>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</si>
  <si>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</si>
  <si>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</si>
  <si>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</si>
  <si>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</si>
  <si>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</si>
  <si>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</si>
  <si>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</si>
  <si>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</si>
  <si>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</si>
  <si>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</si>
  <si>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</si>
  <si>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</si>
  <si>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</si>
  <si>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</si>
  <si>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</si>
  <si>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</si>
  <si>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</si>
  <si>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</si>
  <si>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</si>
  <si>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</si>
  <si>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</si>
  <si>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</si>
  <si>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</si>
  <si>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</si>
  <si>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</si>
  <si>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</si>
  <si>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</si>
  <si>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</si>
  <si>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</si>
  <si>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</si>
  <si>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</si>
  <si>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</si>
  <si>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</si>
  <si>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</si>
  <si>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</si>
  <si>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</si>
  <si>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</si>
  <si>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</si>
  <si>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</si>
  <si>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</si>
  <si>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</si>
  <si>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</si>
  <si>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</si>
  <si>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</si>
  <si>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</si>
  <si>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</si>
  <si>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</si>
  <si>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</si>
  <si>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</si>
  <si>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</si>
  <si>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</si>
  <si>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</si>
  <si>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</si>
  <si>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</si>
  <si>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</si>
  <si>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</si>
  <si>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</si>
  <si>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</si>
  <si>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</si>
  <si>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</si>
  <si>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</si>
  <si>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</si>
  <si>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</si>
  <si>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</si>
  <si>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</si>
  <si>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</si>
  <si>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</si>
  <si>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</si>
  <si>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</si>
  <si>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</si>
  <si>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</si>
  <si>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</si>
  <si>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</si>
  <si>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</si>
  <si>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</si>
  <si>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</si>
  <si>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</si>
  <si>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</si>
  <si>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</si>
  <si>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</si>
  <si>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</si>
  <si>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</si>
  <si>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</si>
  <si>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</si>
  <si>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</si>
  <si>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</si>
  <si>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</si>
  <si>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</si>
  <si>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</si>
  <si>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</si>
  <si>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</si>
  <si>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</si>
  <si>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</si>
  <si>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</si>
  <si>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</si>
  <si>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</si>
  <si>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</si>
  <si>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</si>
  <si>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</si>
  <si>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</si>
  <si>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</si>
  <si>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</si>
  <si>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</si>
  <si>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</si>
  <si>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</si>
  <si>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</si>
  <si>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</si>
  <si>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</si>
  <si>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</si>
  <si>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</si>
  <si>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</si>
  <si>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</si>
  <si>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</si>
  <si>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</si>
  <si>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</si>
  <si>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</si>
  <si>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</si>
  <si>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</si>
  <si>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</si>
  <si>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</si>
  <si>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</si>
  <si>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</si>
  <si>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</si>
  <si>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</si>
  <si>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</si>
  <si>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</si>
  <si>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</si>
  <si>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</si>
  <si>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</si>
  <si>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</si>
  <si>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</si>
  <si>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</si>
  <si>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</si>
  <si>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</si>
  <si>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</si>
  <si>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</si>
  <si>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</si>
  <si>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</si>
  <si>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</si>
  <si>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</si>
  <si>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</si>
  <si>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</si>
  <si>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</si>
  <si>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</si>
  <si>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</si>
  <si>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</si>
  <si>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</si>
  <si>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</si>
  <si>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</si>
  <si>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</si>
  <si>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</si>
  <si>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</si>
  <si>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</si>
  <si>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</si>
  <si>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</si>
  <si>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</si>
  <si>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</si>
  <si>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</si>
  <si>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</si>
  <si>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</si>
  <si>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</si>
  <si>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</si>
  <si>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</si>
  <si>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</si>
  <si>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</si>
  <si>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</si>
  <si>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</si>
  <si>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</si>
  <si>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</si>
  <si>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</si>
  <si>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</si>
  <si>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</si>
  <si>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</si>
  <si>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</si>
  <si>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</si>
  <si>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</si>
  <si>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</si>
  <si>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</si>
  <si>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</si>
  <si>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</si>
  <si>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</si>
  <si>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</si>
  <si>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</si>
  <si>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</si>
  <si>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</si>
  <si>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</si>
  <si>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</si>
  <si>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</si>
  <si>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</si>
  <si>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</si>
  <si>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</si>
  <si>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</si>
  <si>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</si>
  <si>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</si>
  <si>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</si>
  <si>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</si>
  <si>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</si>
  <si>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</si>
  <si>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</si>
  <si>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</si>
  <si>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</si>
  <si>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</si>
  <si>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</si>
  <si>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</si>
  <si>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</si>
  <si>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</si>
  <si>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</si>
  <si>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</si>
  <si>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</si>
  <si>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</si>
  <si>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</si>
  <si>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</si>
  <si>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</si>
  <si>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</si>
  <si>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</si>
  <si>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</si>
  <si>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</si>
  <si>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</si>
  <si>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</si>
  <si>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</si>
  <si>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</si>
  <si>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</si>
  <si>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</si>
  <si>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</si>
  <si>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</si>
  <si>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</si>
  <si>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</si>
  <si>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</si>
  <si>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</si>
  <si>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</si>
  <si>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</si>
  <si>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</si>
  <si>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</si>
  <si>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</si>
  <si>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</si>
  <si>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</si>
  <si>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</si>
  <si>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</si>
  <si>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</si>
  <si>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</si>
  <si>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</si>
  <si>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</si>
  <si>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</si>
  <si>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</si>
  <si>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</si>
  <si>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</si>
  <si>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</si>
  <si>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</si>
  <si>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</si>
  <si>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</si>
  <si>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</si>
  <si>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</si>
  <si>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</si>
  <si>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</si>
  <si>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</si>
  <si>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</si>
  <si>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</si>
  <si>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</si>
  <si>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</si>
  <si>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</si>
  <si>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</si>
  <si>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</si>
  <si>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</si>
  <si>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</si>
  <si>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</si>
  <si>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</si>
  <si>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</si>
  <si>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</si>
  <si>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</si>
  <si>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</si>
  <si>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</si>
  <si>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</si>
  <si>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</si>
  <si>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</si>
  <si>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</si>
  <si>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</si>
  <si>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</si>
  <si>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</si>
  <si>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</si>
  <si>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</si>
  <si>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</si>
  <si>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</si>
  <si>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</si>
  <si>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</si>
  <si>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</si>
  <si>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</si>
  <si>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</si>
  <si>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</si>
  <si>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</si>
  <si>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</si>
  <si>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</si>
  <si>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</si>
  <si>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</si>
  <si>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</si>
  <si>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</si>
  <si>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</si>
  <si>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</si>
  <si>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</si>
  <si>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</si>
  <si>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</si>
  <si>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</si>
  <si>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</si>
  <si>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</si>
  <si>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</si>
  <si>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</si>
  <si>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</si>
  <si>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</si>
  <si>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</si>
  <si>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</si>
  <si>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</si>
  <si>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</si>
  <si>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</si>
  <si>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</si>
  <si>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</si>
  <si>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</si>
  <si>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</si>
  <si>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</si>
  <si>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</si>
  <si>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</si>
  <si>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</si>
  <si>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</si>
  <si>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</si>
  <si>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</si>
  <si>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</si>
  <si>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</si>
  <si>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</si>
  <si>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</si>
  <si>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</si>
  <si>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</si>
  <si>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</si>
  <si>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</si>
  <si>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</si>
  <si>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</si>
  <si>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</si>
  <si>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</si>
  <si>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</si>
  <si>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</si>
  <si>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</si>
  <si>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</si>
  <si>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</si>
  <si>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</si>
  <si>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</si>
  <si>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</si>
  <si>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</si>
  <si>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</si>
  <si>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</si>
  <si>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</si>
  <si>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</si>
  <si>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</si>
  <si>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</si>
  <si>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</si>
  <si>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</si>
  <si>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</si>
  <si>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</si>
  <si>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</si>
  <si>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</si>
  <si>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</si>
  <si>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</si>
  <si>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</si>
  <si>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</si>
  <si>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</si>
  <si>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</si>
  <si>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</si>
  <si>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</si>
  <si>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</si>
  <si>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</si>
  <si>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</si>
  <si>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</si>
  <si>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</si>
  <si>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</si>
  <si>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</si>
  <si>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</si>
  <si>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</si>
  <si>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</si>
  <si>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</si>
  <si>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</si>
  <si>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</si>
  <si>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</si>
  <si>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</si>
  <si>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</si>
  <si>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</si>
  <si>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</si>
  <si>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</si>
  <si>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</si>
  <si>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</si>
  <si>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</si>
  <si>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</si>
  <si>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</si>
  <si>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</si>
  <si>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</si>
  <si>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</si>
  <si>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</si>
  <si>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</si>
  <si>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</si>
  <si>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</si>
  <si>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</si>
  <si>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</si>
  <si>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</si>
  <si>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</si>
  <si>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</si>
  <si>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</si>
  <si>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</si>
  <si>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</si>
  <si>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</si>
  <si>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</si>
  <si>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</si>
  <si>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</si>
  <si>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</si>
  <si>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</si>
  <si>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</si>
  <si>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</si>
  <si>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</si>
  <si>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</si>
  <si>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</si>
  <si>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</si>
  <si>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</si>
  <si>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</si>
  <si>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</si>
  <si>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</si>
  <si>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</si>
  <si>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</si>
  <si>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</si>
  <si>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</si>
  <si>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</si>
  <si>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</si>
  <si>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</si>
  <si>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</si>
  <si>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</si>
  <si>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</si>
  <si>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</si>
  <si>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</si>
  <si>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</si>
  <si>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</si>
  <si>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</si>
  <si>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</si>
  <si>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</si>
  <si>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</si>
  <si>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</si>
  <si>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</si>
  <si>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</si>
  <si>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</si>
  <si>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</si>
  <si>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</si>
  <si>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</si>
  <si>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</si>
  <si>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</si>
  <si>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</si>
  <si>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</si>
  <si>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</si>
  <si>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</si>
  <si>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</si>
  <si>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</si>
  <si>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</si>
  <si>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</si>
  <si>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</si>
  <si>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</si>
  <si>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</si>
  <si>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</si>
  <si>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</si>
  <si>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</si>
  <si>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</si>
  <si>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</si>
  <si>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</si>
  <si>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</si>
  <si>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</si>
  <si>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</si>
  <si>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</si>
  <si>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</si>
  <si>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</si>
  <si>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</si>
  <si>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</si>
  <si>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</si>
  <si>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</si>
  <si>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</si>
  <si>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</si>
  <si>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</si>
  <si>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</si>
  <si>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</si>
  <si>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</si>
  <si>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</si>
  <si>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</si>
  <si>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</si>
  <si>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</si>
  <si>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</si>
  <si>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</si>
  <si>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</si>
  <si>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</si>
  <si>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</si>
  <si>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</si>
  <si>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</si>
  <si>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</si>
  <si>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</si>
  <si>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</si>
  <si>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</si>
  <si>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</si>
  <si>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</si>
  <si>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</si>
  <si>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</si>
  <si>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</si>
  <si>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</si>
  <si>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</si>
  <si>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</si>
  <si>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</si>
  <si>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</si>
  <si>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</si>
  <si>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</si>
  <si>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</si>
  <si>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</si>
  <si>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</si>
  <si>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</si>
  <si>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</si>
  <si>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</si>
  <si>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</si>
  <si>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</si>
  <si>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</si>
  <si>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</si>
  <si>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</si>
  <si>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</si>
  <si>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</si>
  <si>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</si>
  <si>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</si>
  <si>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</si>
  <si>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</si>
  <si>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</si>
  <si>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</si>
  <si>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</si>
  <si>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</si>
  <si>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</si>
  <si>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</si>
  <si>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</si>
  <si>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</si>
  <si>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</si>
  <si>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</si>
  <si>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</si>
  <si>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</si>
  <si>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</si>
  <si>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</si>
  <si>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</si>
  <si>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</si>
  <si>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</si>
  <si>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</si>
  <si>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</si>
  <si>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</si>
  <si>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</si>
  <si>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</si>
  <si>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</si>
  <si>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</si>
  <si>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</si>
  <si>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</si>
  <si>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</si>
  <si>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</si>
  <si>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</si>
  <si>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</si>
  <si>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</si>
  <si>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</si>
  <si>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</si>
  <si>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</si>
  <si>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</si>
  <si>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</si>
  <si>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</si>
  <si>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</si>
  <si>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</si>
  <si>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</si>
  <si>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</si>
  <si>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</si>
  <si>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</si>
  <si>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</si>
  <si>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</si>
  <si>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</si>
  <si>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</si>
  <si>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</si>
  <si>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</si>
  <si>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</si>
  <si>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</si>
  <si>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</si>
  <si>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</si>
  <si>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</si>
  <si>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</si>
  <si>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</si>
  <si>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</si>
  <si>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</si>
  <si>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</si>
  <si>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</si>
  <si>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</si>
  <si>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</si>
  <si>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</si>
  <si>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</si>
  <si>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</si>
  <si>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</si>
  <si>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</si>
  <si>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</si>
  <si>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</si>
  <si>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</si>
  <si>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</si>
  <si>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</si>
  <si>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</si>
  <si>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</si>
  <si>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</si>
  <si>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</si>
  <si>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</si>
  <si>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</si>
  <si>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</si>
  <si>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</si>
  <si>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</si>
  <si>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</si>
  <si>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</si>
  <si>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</si>
  <si>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</si>
  <si>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</si>
  <si>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</si>
  <si>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</si>
  <si>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</si>
  <si>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</si>
  <si>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</si>
  <si>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</si>
  <si>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</si>
  <si>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</si>
  <si>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</si>
  <si>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</si>
  <si>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</si>
  <si>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</si>
  <si>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</si>
  <si>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</si>
  <si>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</si>
  <si>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</si>
  <si>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</si>
  <si>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</si>
  <si>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</si>
  <si>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</si>
  <si>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</si>
  <si>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</si>
  <si>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</si>
  <si>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</si>
  <si>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</si>
  <si>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</si>
  <si>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</si>
  <si>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</si>
  <si>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</si>
  <si>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</si>
  <si>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</si>
  <si>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</si>
  <si>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</si>
  <si>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</si>
  <si>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</si>
  <si>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</si>
  <si>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</si>
  <si>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</si>
  <si>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</si>
  <si>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</si>
  <si>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</si>
  <si>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</si>
  <si>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</si>
  <si>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</si>
  <si>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</si>
  <si>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</si>
  <si>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</si>
  <si>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</si>
  <si>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</si>
  <si>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</si>
  <si>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</si>
  <si>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</si>
  <si>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</si>
  <si>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</si>
  <si>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</si>
  <si>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</si>
  <si>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</si>
  <si>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</si>
  <si>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</si>
  <si>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</si>
  <si>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</si>
  <si>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</si>
  <si>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</si>
  <si>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</si>
  <si>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</si>
  <si>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</si>
  <si>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</si>
  <si>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</si>
  <si>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</si>
  <si>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</si>
  <si>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</si>
  <si>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</si>
  <si>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</si>
  <si>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</si>
  <si>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</si>
  <si>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</si>
  <si>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</si>
  <si>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</si>
  <si>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</si>
  <si>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</si>
  <si>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</si>
  <si>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</si>
  <si>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</si>
  <si>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</si>
  <si>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</si>
  <si>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</si>
  <si>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</si>
  <si>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</si>
  <si>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</si>
  <si>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</si>
  <si>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</si>
  <si>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</si>
  <si>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</si>
  <si>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</si>
  <si>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</si>
  <si>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</si>
  <si>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</si>
  <si>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</si>
  <si>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</si>
  <si>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</si>
  <si>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</si>
  <si>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</si>
  <si>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</si>
  <si>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</si>
  <si>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</si>
  <si>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</si>
  <si>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</si>
  <si>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</si>
  <si>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</si>
  <si>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</si>
  <si>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</si>
  <si>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</si>
  <si>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</si>
  <si>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</si>
  <si>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</si>
  <si>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</si>
  <si>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</si>
  <si>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</si>
  <si>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</si>
  <si>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</si>
  <si>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</si>
  <si>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</si>
  <si>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</si>
  <si>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</si>
  <si>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</si>
  <si>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</si>
  <si>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</si>
  <si>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</si>
  <si>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</si>
  <si>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</si>
  <si>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</si>
  <si>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</si>
  <si>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</si>
  <si>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</si>
  <si>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</si>
  <si>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</si>
  <si>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</si>
  <si>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</si>
  <si>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</si>
  <si>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</si>
  <si>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</si>
  <si>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</si>
  <si>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</si>
  <si>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</si>
  <si>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</si>
  <si>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</si>
  <si>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</si>
  <si>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</si>
  <si>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</si>
  <si>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</si>
  <si>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</si>
  <si>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</si>
  <si>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</si>
  <si>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</si>
  <si>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</si>
  <si>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</si>
  <si>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</si>
  <si>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</si>
  <si>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</si>
  <si>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</si>
  <si>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</si>
  <si>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</si>
  <si>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</si>
  <si>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</si>
  <si>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</si>
  <si>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</si>
  <si>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</si>
  <si>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</si>
  <si>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</si>
  <si>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</si>
  <si>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</si>
  <si>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</si>
  <si>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</si>
  <si>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</si>
  <si>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</si>
  <si>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</si>
  <si>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</si>
  <si>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</si>
  <si>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</si>
  <si>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</si>
  <si>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</si>
  <si>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</si>
  <si>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</si>
  <si>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</si>
  <si>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</si>
  <si>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</si>
  <si>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</si>
  <si>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</si>
  <si>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</si>
  <si>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</si>
  <si>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</si>
  <si>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</si>
  <si>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</si>
  <si>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</si>
  <si>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</si>
  <si>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</si>
  <si>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</si>
  <si>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</si>
  <si>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</si>
  <si>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</si>
  <si>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</si>
  <si>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</si>
  <si>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</si>
  <si>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</si>
  <si>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</si>
  <si>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</si>
  <si>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</si>
  <si>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</si>
  <si>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</si>
  <si>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</si>
  <si>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</si>
  <si>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</si>
  <si>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</si>
  <si>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</si>
  <si>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</si>
  <si>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</si>
  <si>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</si>
  <si>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</si>
  <si>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</si>
  <si>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</si>
  <si>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</si>
  <si>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</si>
  <si>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</si>
  <si>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</si>
  <si>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</si>
  <si>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</si>
  <si>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</si>
  <si>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</si>
  <si>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</si>
  <si>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</si>
  <si>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</si>
  <si>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</si>
  <si>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</si>
  <si>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</si>
  <si>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</si>
  <si>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</si>
  <si>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</si>
  <si>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</si>
  <si>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</si>
  <si>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</si>
  <si>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</si>
  <si>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</si>
  <si>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</si>
  <si>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</si>
  <si>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</si>
  <si>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</si>
  <si>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</si>
  <si>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</si>
  <si>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</si>
  <si>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</si>
  <si>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</si>
  <si>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</si>
  <si>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</si>
  <si>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</si>
  <si>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</si>
  <si>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</si>
  <si>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</si>
  <si>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</si>
  <si>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</si>
  <si>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</si>
  <si>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</si>
  <si>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</si>
  <si>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</si>
  <si>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</si>
  <si>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</si>
  <si>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</si>
  <si>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</si>
  <si>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</si>
  <si>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</si>
  <si>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</si>
  <si>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</si>
  <si>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</si>
  <si>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</si>
  <si>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</si>
  <si>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</si>
  <si>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</si>
  <si>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</si>
  <si>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</si>
  <si>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</si>
  <si>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</si>
  <si>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</si>
  <si>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</si>
  <si>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</si>
  <si>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</si>
  <si>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</si>
  <si>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</si>
  <si>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</si>
  <si>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</si>
  <si>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</si>
  <si>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</si>
  <si>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</si>
  <si>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</si>
  <si>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</si>
  <si>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</si>
  <si>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</si>
  <si>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</si>
  <si>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</si>
  <si>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</si>
  <si>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</si>
  <si>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</si>
  <si>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</si>
  <si>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</si>
  <si>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</si>
  <si>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</si>
  <si>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</si>
  <si>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</si>
  <si>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</si>
  <si>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</si>
  <si>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</si>
  <si>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</si>
  <si>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</si>
  <si>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</si>
  <si>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</si>
  <si>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</si>
  <si>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</si>
  <si>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</si>
  <si>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</si>
  <si>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</si>
  <si>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</si>
  <si>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</si>
  <si>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</si>
  <si>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</si>
  <si>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</si>
  <si>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</si>
  <si>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</si>
  <si>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</si>
  <si>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</si>
  <si>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</si>
  <si>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</si>
  <si>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</si>
  <si>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</si>
  <si>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</si>
  <si>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</si>
  <si>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</si>
  <si>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</si>
  <si>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</si>
  <si>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</si>
  <si>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</si>
  <si>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</si>
  <si>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</si>
  <si>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</si>
  <si>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</si>
  <si>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</si>
  <si>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</si>
  <si>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</si>
  <si>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</si>
  <si>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</si>
  <si>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</si>
  <si>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</si>
  <si>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</si>
  <si>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</si>
  <si>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</si>
  <si>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</si>
  <si>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</si>
  <si>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</si>
  <si>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</si>
  <si>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</si>
  <si>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</si>
  <si>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</si>
  <si>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</si>
  <si>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</si>
  <si>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</si>
  <si>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</si>
  <si>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</si>
  <si>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</si>
  <si>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</si>
  <si>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</si>
  <si>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</si>
  <si>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</si>
  <si>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</si>
  <si>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</si>
  <si>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</si>
  <si>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</si>
  <si>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</si>
  <si>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</si>
  <si>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</si>
  <si>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</si>
  <si>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</si>
  <si>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</si>
  <si>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</si>
  <si>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</si>
  <si>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</si>
  <si>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</si>
  <si>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</si>
  <si>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</si>
  <si>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</si>
  <si>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</si>
  <si>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</si>
  <si>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</si>
  <si>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</si>
  <si>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</si>
  <si>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</si>
  <si>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</si>
  <si>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</si>
  <si>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</si>
  <si>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</si>
  <si>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</si>
  <si>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</si>
  <si>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</si>
  <si>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</si>
  <si>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</si>
  <si>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</si>
  <si>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</si>
  <si>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</si>
  <si>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</si>
  <si>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</si>
  <si>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</si>
  <si>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</si>
  <si>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</si>
  <si>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</si>
  <si>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</si>
  <si>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</si>
  <si>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</si>
  <si>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</si>
  <si>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</si>
  <si>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</si>
  <si>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</si>
  <si>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</si>
  <si>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</si>
  <si>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</si>
  <si>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</si>
  <si>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</si>
  <si>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</si>
  <si>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</si>
  <si>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</si>
  <si>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</si>
  <si>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</si>
  <si>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</si>
  <si>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</si>
  <si>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</si>
  <si>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</si>
  <si>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</si>
  <si>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</si>
  <si>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</si>
  <si>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</si>
  <si>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</si>
  <si>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</si>
  <si>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</si>
  <si>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</si>
  <si>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</si>
  <si>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</si>
  <si>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</si>
  <si>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</si>
  <si>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</si>
  <si>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</si>
  <si>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</si>
  <si>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</si>
  <si>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</si>
  <si>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</si>
  <si>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</si>
  <si>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</si>
  <si>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</si>
  <si>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</si>
  <si>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</si>
  <si>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</si>
  <si>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</si>
  <si>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</si>
  <si>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</si>
  <si>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</si>
  <si>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</si>
  <si>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</si>
  <si>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</si>
  <si>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</si>
  <si>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</si>
  <si>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</si>
  <si>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</si>
  <si>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</si>
  <si>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</si>
  <si>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</si>
  <si>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</si>
  <si>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</si>
  <si>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</si>
  <si>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</si>
  <si>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</si>
  <si>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</si>
  <si>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</si>
  <si>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</si>
  <si>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</si>
  <si>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</si>
  <si>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</si>
  <si>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</si>
  <si>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</si>
  <si>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</si>
  <si>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</si>
  <si>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</si>
  <si>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</si>
  <si>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</si>
  <si>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</si>
  <si>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</si>
  <si>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</si>
  <si>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</si>
  <si>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</si>
  <si>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</si>
  <si>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</si>
  <si>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</si>
  <si>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</si>
  <si>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</si>
  <si>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</si>
  <si>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</si>
  <si>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</si>
  <si>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</si>
  <si>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</si>
  <si>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</si>
  <si>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</si>
  <si>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</si>
  <si>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</si>
  <si>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</si>
  <si>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</si>
  <si>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</si>
  <si>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</si>
  <si>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</si>
  <si>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</si>
  <si>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</si>
  <si>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</si>
  <si>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</si>
  <si>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</si>
  <si>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</si>
  <si>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</si>
  <si>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</si>
  <si>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</si>
  <si>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</si>
  <si>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</si>
  <si>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</si>
  <si>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</si>
  <si>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</si>
  <si>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</si>
  <si>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</si>
  <si>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</si>
  <si>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</si>
  <si>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</si>
  <si>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</si>
  <si>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</si>
  <si>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</si>
  <si>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</si>
  <si>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</si>
  <si>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</si>
  <si>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</si>
  <si>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</si>
  <si>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</si>
  <si>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</si>
  <si>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</si>
  <si>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</si>
  <si>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</si>
  <si>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</si>
  <si>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</si>
  <si>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</si>
  <si>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</si>
  <si>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</si>
  <si>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</si>
  <si>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</si>
  <si>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</si>
  <si>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</si>
  <si>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</si>
  <si>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</si>
  <si>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</si>
  <si>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</si>
  <si>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</si>
  <si>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</si>
  <si>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</si>
  <si>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</si>
  <si>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</si>
  <si>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</si>
  <si>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</si>
  <si>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</si>
  <si>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</si>
  <si>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</si>
  <si>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</si>
  <si>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</si>
  <si>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</si>
  <si>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</si>
  <si>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</si>
  <si>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</si>
  <si>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</si>
  <si>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</si>
  <si>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</si>
  <si>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</si>
  <si>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</si>
  <si>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</si>
  <si>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</si>
  <si>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</si>
  <si>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</si>
  <si>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</si>
  <si>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</si>
  <si>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</si>
  <si>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</si>
  <si>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</si>
  <si>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</si>
  <si>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</si>
  <si>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</si>
  <si>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</si>
  <si>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</si>
  <si>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</si>
  <si>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</si>
  <si>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</si>
  <si>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</si>
  <si>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</si>
  <si>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</si>
  <si>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</si>
  <si>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</si>
  <si>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</si>
  <si>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</si>
  <si>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</si>
  <si>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</si>
  <si>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</si>
  <si>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</si>
  <si>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</si>
  <si>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</si>
  <si>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</si>
  <si>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</si>
  <si>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</si>
  <si>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</si>
  <si>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</si>
  <si>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</si>
  <si>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</si>
  <si>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</si>
  <si>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</si>
  <si>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</si>
  <si>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</si>
  <si>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</si>
  <si>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</si>
  <si>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</si>
  <si>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</si>
  <si>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</si>
  <si>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</si>
  <si>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</si>
  <si>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</si>
  <si>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</si>
  <si>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</si>
  <si>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</si>
  <si>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</si>
  <si>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</si>
  <si>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</si>
  <si>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</si>
  <si>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</si>
  <si>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</si>
  <si>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</si>
  <si>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</si>
  <si>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</si>
  <si>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</si>
  <si>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</si>
  <si>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</si>
  <si>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</si>
  <si>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</si>
  <si>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</si>
  <si>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</si>
  <si>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</si>
  <si>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</si>
  <si>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</si>
  <si>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</si>
  <si>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</si>
  <si>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</si>
  <si>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</si>
  <si>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</si>
  <si>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</si>
  <si>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</si>
  <si>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</si>
  <si>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</si>
  <si>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</si>
  <si>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</si>
  <si>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</si>
  <si>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</si>
  <si>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</si>
  <si>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</si>
  <si>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</si>
  <si>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</si>
  <si>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</si>
  <si>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</si>
  <si>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</si>
  <si>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</si>
  <si>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</si>
  <si>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</si>
  <si>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</si>
  <si>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</si>
  <si>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</si>
  <si>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</si>
  <si>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</si>
  <si>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</si>
  <si>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</si>
  <si>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</si>
  <si>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</si>
  <si>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</si>
  <si>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</si>
  <si>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</si>
  <si>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</si>
  <si>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</si>
  <si>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</si>
  <si>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</si>
  <si>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</si>
  <si>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</si>
  <si>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</si>
  <si>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</si>
  <si>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</si>
  <si>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</si>
  <si>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</si>
  <si>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</si>
  <si>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</si>
  <si>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</si>
  <si>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</si>
  <si>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</si>
  <si>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</si>
  <si>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</si>
  <si>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</si>
  <si>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</si>
  <si>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</si>
  <si>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</si>
  <si>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</si>
  <si>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</si>
  <si>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</si>
  <si>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</si>
  <si>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</si>
  <si>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</si>
  <si>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</si>
  <si>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</si>
  <si>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</si>
  <si>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</si>
  <si>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</si>
  <si>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</si>
  <si>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</si>
  <si>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</si>
  <si>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</si>
  <si>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</si>
  <si>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</si>
  <si>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</si>
  <si>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</si>
  <si>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</si>
  <si>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</si>
  <si>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</si>
  <si>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</si>
  <si>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</si>
  <si>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</si>
  <si>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</si>
  <si>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</si>
  <si>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</si>
  <si>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</si>
  <si>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</si>
  <si>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</si>
  <si>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</si>
  <si>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</si>
  <si>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</si>
  <si>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</si>
  <si>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</si>
  <si>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</si>
  <si>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</si>
  <si>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</si>
  <si>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</si>
  <si>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</si>
  <si>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</si>
  <si>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</si>
  <si>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</si>
  <si>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</si>
  <si>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</si>
  <si>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</si>
  <si>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</si>
  <si>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</si>
  <si>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</si>
  <si>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</si>
  <si>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</si>
  <si>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</si>
  <si>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</si>
  <si>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</si>
  <si>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</si>
  <si>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</si>
  <si>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</si>
  <si>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</si>
  <si>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</si>
  <si>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</si>
  <si>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</si>
  <si>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</si>
  <si>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</si>
  <si>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</si>
  <si>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</si>
  <si>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</si>
  <si>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</si>
  <si>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</si>
  <si>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</si>
  <si>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</si>
  <si>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</si>
  <si>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</si>
  <si>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</si>
  <si>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</si>
  <si>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</si>
  <si>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</si>
  <si>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</si>
  <si>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</si>
  <si>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</si>
  <si>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</si>
  <si>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</si>
  <si>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</si>
  <si>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</si>
  <si>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</si>
  <si>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</si>
  <si>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</si>
  <si>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</si>
  <si>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</si>
  <si>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</si>
  <si>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</si>
  <si>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</si>
  <si>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</si>
  <si>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</si>
  <si>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</si>
  <si>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</si>
  <si>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</si>
  <si>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</si>
  <si>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</si>
  <si>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</si>
  <si>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</si>
  <si>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</si>
  <si>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</si>
  <si>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</si>
  <si>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</si>
  <si>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</si>
  <si>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</si>
  <si>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</si>
  <si>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</si>
  <si>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</si>
  <si>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</si>
  <si>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</si>
  <si>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</si>
  <si>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</si>
  <si>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</si>
  <si>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</si>
  <si>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</si>
  <si>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</si>
  <si>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</si>
  <si>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</si>
  <si>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</si>
  <si>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</si>
  <si>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</si>
  <si>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</si>
  <si>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</si>
  <si>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</si>
  <si>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</si>
  <si>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</si>
  <si>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</si>
  <si>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</si>
  <si>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</si>
  <si>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</si>
  <si>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</si>
  <si>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</si>
  <si>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</si>
  <si>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</si>
  <si>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</si>
  <si>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</si>
  <si>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</si>
  <si>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</si>
  <si>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</si>
  <si>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</si>
  <si>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</si>
  <si>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</si>
  <si>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</si>
  <si>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</si>
  <si>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</si>
  <si>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</si>
  <si>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</si>
  <si>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</si>
  <si>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</si>
  <si>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</si>
  <si>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</si>
  <si>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</si>
  <si>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</si>
  <si>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</si>
  <si>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</si>
  <si>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</si>
  <si>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</si>
  <si>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</si>
  <si>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</si>
  <si>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</si>
  <si>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</si>
  <si>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</si>
  <si>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</si>
  <si>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</si>
  <si>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</si>
  <si>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</si>
  <si>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</si>
  <si>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</si>
  <si>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</si>
  <si>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</si>
  <si>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</si>
  <si>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</si>
  <si>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</si>
  <si>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</si>
  <si>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</si>
  <si>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</si>
  <si>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</si>
  <si>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</si>
  <si>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</si>
  <si>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</si>
  <si>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</si>
  <si>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</si>
  <si>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</si>
  <si>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</si>
  <si>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</si>
  <si>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</si>
  <si>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</si>
  <si>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</si>
  <si>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</si>
  <si>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</si>
  <si>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</si>
  <si>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</si>
  <si>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</si>
  <si>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</si>
  <si>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</si>
  <si>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</si>
  <si>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</si>
  <si>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</si>
  <si>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</si>
  <si>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</si>
  <si>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</si>
  <si>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</si>
  <si>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</si>
  <si>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</si>
  <si>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</si>
  <si>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</si>
  <si>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</si>
  <si>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</si>
  <si>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</si>
  <si>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</si>
  <si>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</si>
  <si>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</si>
  <si>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</si>
  <si>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</si>
  <si>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</si>
  <si>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</si>
  <si>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</si>
  <si>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</si>
  <si>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</si>
  <si>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</si>
  <si>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</si>
  <si>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</si>
  <si>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</si>
  <si>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</si>
  <si>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</si>
  <si>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</si>
  <si>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</si>
  <si>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</si>
  <si>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</si>
  <si>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</si>
  <si>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</si>
  <si>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</si>
  <si>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</si>
  <si>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</si>
  <si>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</si>
  <si>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</si>
  <si>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</si>
  <si>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</si>
  <si>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</si>
  <si>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</si>
  <si>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</si>
  <si>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</si>
  <si>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</si>
  <si>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</si>
  <si>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</si>
  <si>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</si>
  <si>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</si>
  <si>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</si>
  <si>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</si>
  <si>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</si>
  <si>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</si>
  <si>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</si>
  <si>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</si>
  <si>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</si>
  <si>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</si>
  <si>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</si>
  <si>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</si>
  <si>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</si>
  <si>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</si>
  <si>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</si>
  <si>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</si>
  <si>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</si>
  <si>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</si>
  <si>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</si>
  <si>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</si>
  <si>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</si>
  <si>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</si>
  <si>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</si>
  <si>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</si>
  <si>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</si>
  <si>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</si>
  <si>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</si>
  <si>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</si>
  <si>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</si>
  <si>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</si>
  <si>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</si>
  <si>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</si>
  <si>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</si>
  <si>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</si>
  <si>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</si>
  <si>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</si>
  <si>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</si>
  <si>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</si>
  <si>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</si>
  <si>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</si>
  <si>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</si>
  <si>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</si>
  <si>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</si>
  <si>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</si>
  <si>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</si>
  <si>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</si>
  <si>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</si>
  <si>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</si>
  <si>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</si>
  <si>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</si>
  <si>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</si>
  <si>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</si>
  <si>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</si>
  <si>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</si>
  <si>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</si>
  <si>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</si>
  <si>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</si>
  <si>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</si>
  <si>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</si>
  <si>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</si>
  <si>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</si>
  <si>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</si>
  <si>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</si>
  <si>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</si>
  <si>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</si>
  <si>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</si>
  <si>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</si>
  <si>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</si>
  <si>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</si>
  <si>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</si>
  <si>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</si>
  <si>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</si>
  <si>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</si>
  <si>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</si>
  <si>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</si>
  <si>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</si>
  <si>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</si>
  <si>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</si>
  <si>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</si>
  <si>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</si>
  <si>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</si>
  <si>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</si>
  <si>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</si>
  <si>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</si>
  <si>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</si>
  <si>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</si>
  <si>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</si>
  <si>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</si>
  <si>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</si>
  <si>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</si>
  <si>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</si>
  <si>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</si>
  <si>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</si>
  <si>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</si>
  <si>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</si>
  <si>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</si>
  <si>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</si>
  <si>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</si>
  <si>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</si>
  <si>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</si>
  <si>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</si>
  <si>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</si>
  <si>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</si>
  <si>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</si>
  <si>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</si>
  <si>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</si>
  <si>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</si>
  <si>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</si>
  <si>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</si>
  <si>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</si>
  <si>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</si>
  <si>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</si>
  <si>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</si>
  <si>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</si>
  <si>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</si>
  <si>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</si>
  <si>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</si>
  <si>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</si>
  <si>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</si>
  <si>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</si>
  <si>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</si>
  <si>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</si>
  <si>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</si>
  <si>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</si>
  <si>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</si>
  <si>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</si>
  <si>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</si>
  <si>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</si>
  <si>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</si>
  <si>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</si>
  <si>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</si>
  <si>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</si>
  <si>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</si>
  <si>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</si>
  <si>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</si>
  <si>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</si>
  <si>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</si>
  <si>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</si>
  <si>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</si>
  <si>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</si>
  <si>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</si>
  <si>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</si>
  <si>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</si>
  <si>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</si>
  <si>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</si>
  <si>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</si>
  <si>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</si>
  <si>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</si>
  <si>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</si>
  <si>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</si>
  <si>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</si>
  <si>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</si>
  <si>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</si>
  <si>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</si>
  <si>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</si>
  <si>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</si>
  <si>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</si>
  <si>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</si>
  <si>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</si>
  <si>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</si>
  <si>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</si>
  <si>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</si>
  <si>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</si>
  <si>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</si>
  <si>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</si>
  <si>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</si>
  <si>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</si>
  <si>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</si>
  <si>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</si>
  <si>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</si>
  <si>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</si>
  <si>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</si>
  <si>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</si>
  <si>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</si>
  <si>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</si>
  <si>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</si>
  <si>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</si>
  <si>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</si>
  <si>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</si>
  <si>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</si>
  <si>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</si>
  <si>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</si>
  <si>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</si>
  <si>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</si>
  <si>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</si>
  <si>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</si>
  <si>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</si>
  <si>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</si>
  <si>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</si>
  <si>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</si>
  <si>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</si>
  <si>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</si>
  <si>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</si>
  <si>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</si>
  <si>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</si>
  <si>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</si>
  <si>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</si>
  <si>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</si>
  <si>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</si>
  <si>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</si>
  <si>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</si>
  <si>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</si>
  <si>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</si>
  <si>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</si>
  <si>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</si>
  <si>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</si>
  <si>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</si>
  <si>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</si>
  <si>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</si>
  <si>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</si>
  <si>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</si>
  <si>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</si>
  <si>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</si>
  <si>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</si>
  <si>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</si>
  <si>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</si>
  <si>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</si>
  <si>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</si>
  <si>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</si>
  <si>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</si>
  <si>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</si>
  <si>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</si>
  <si>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</si>
  <si>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</si>
  <si>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</si>
  <si>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</si>
  <si>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</si>
  <si>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</si>
  <si>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</si>
  <si>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</si>
  <si>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</si>
  <si>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</si>
  <si>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</si>
  <si>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</si>
  <si>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</si>
  <si>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</si>
  <si>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</si>
  <si>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</si>
  <si>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</si>
  <si>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</si>
  <si>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</si>
  <si>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</si>
  <si>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</si>
  <si>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</si>
  <si>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</si>
  <si>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</si>
  <si>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</si>
  <si>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</si>
  <si>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</si>
  <si>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</si>
  <si>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</si>
  <si>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</si>
  <si>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</si>
  <si>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</si>
  <si>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</si>
  <si>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</si>
  <si>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</si>
  <si>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</si>
  <si>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</si>
  <si>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</si>
  <si>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</si>
  <si>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</si>
  <si>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</si>
  <si>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</si>
  <si>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</si>
  <si>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</si>
  <si>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</si>
  <si>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</si>
  <si>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</si>
  <si>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</si>
  <si>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</si>
  <si>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</si>
  <si>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</si>
  <si>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</si>
  <si>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</si>
  <si>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</si>
  <si>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</si>
  <si>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</si>
  <si>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</si>
  <si>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</si>
  <si>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</si>
  <si>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</si>
  <si>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</si>
  <si>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</si>
  <si>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</si>
  <si>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</si>
  <si>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</si>
  <si>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</si>
  <si>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</si>
  <si>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</si>
  <si>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</si>
  <si>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</si>
  <si>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</si>
  <si>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</si>
  <si>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</si>
  <si>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</si>
  <si>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</si>
  <si>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</si>
  <si>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</si>
  <si>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</si>
  <si>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</si>
  <si>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</si>
  <si>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</si>
  <si>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</si>
  <si>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</si>
  <si>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</si>
  <si>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</si>
  <si>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</si>
  <si>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</si>
  <si>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</si>
  <si>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</si>
  <si>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</si>
  <si>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</si>
  <si>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</si>
  <si>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</si>
  <si>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</si>
  <si>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</si>
  <si>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</si>
  <si>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</si>
  <si>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</si>
  <si>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</si>
  <si>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</si>
  <si>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</si>
  <si>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</si>
  <si>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</si>
  <si>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</si>
  <si>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</si>
  <si>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</si>
  <si>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</si>
  <si>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</si>
  <si>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</si>
  <si>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</si>
  <si>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</si>
  <si>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</si>
  <si>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</si>
  <si>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</si>
  <si>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</si>
  <si>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</si>
  <si>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</si>
  <si>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</si>
  <si>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</si>
  <si>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</si>
  <si>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</si>
  <si>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</si>
  <si>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</si>
  <si>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</si>
  <si>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</si>
  <si>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</si>
  <si>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</si>
  <si>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</si>
  <si>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</si>
  <si>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</si>
  <si>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</si>
  <si>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</si>
  <si>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</si>
  <si>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</si>
  <si>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</si>
  <si>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</si>
  <si>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</si>
  <si>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</si>
  <si>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</si>
  <si>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</si>
  <si>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</si>
  <si>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</si>
  <si>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</si>
  <si>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</si>
  <si>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</si>
  <si>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</si>
  <si>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</si>
  <si>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</si>
  <si>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</si>
  <si>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</si>
  <si>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</si>
  <si>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</si>
  <si>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</si>
  <si>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</si>
  <si>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</si>
  <si>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</si>
  <si>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</si>
  <si>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</si>
  <si>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</si>
  <si>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</si>
  <si>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</si>
  <si>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</si>
  <si>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</si>
  <si>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</si>
  <si>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</si>
  <si>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</si>
  <si>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</si>
  <si>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</si>
  <si>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</si>
  <si>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</si>
  <si>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</si>
  <si>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</si>
  <si>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</si>
  <si>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</si>
  <si>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</si>
  <si>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</si>
  <si>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</si>
  <si>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</si>
  <si>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</si>
  <si>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</si>
  <si>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</si>
  <si>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</si>
  <si>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</si>
  <si>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</si>
  <si>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</si>
  <si>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</si>
  <si>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</si>
  <si>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</si>
  <si>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</si>
  <si>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</si>
  <si>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</si>
  <si>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</si>
  <si>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</si>
  <si>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</si>
  <si>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</si>
  <si>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</si>
  <si>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</si>
  <si>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</si>
  <si>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</si>
  <si>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</si>
  <si>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</si>
  <si>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</si>
  <si>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</si>
  <si>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</si>
  <si>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</si>
  <si>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</si>
  <si>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</si>
  <si>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</si>
  <si>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</si>
  <si>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</si>
  <si>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</si>
  <si>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</si>
  <si>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</si>
  <si>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</si>
  <si>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</si>
  <si>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</si>
  <si>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</si>
  <si>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</si>
  <si>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</si>
  <si>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</si>
  <si>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</si>
  <si>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</si>
  <si>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</si>
  <si>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</si>
  <si>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</si>
  <si>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</si>
  <si>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</si>
  <si>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</si>
  <si>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</si>
  <si>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</si>
  <si>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</si>
  <si>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</si>
  <si>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</si>
  <si>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</si>
  <si>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</si>
  <si>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</si>
  <si>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</si>
  <si>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</si>
  <si>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</si>
  <si>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</si>
  <si>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</si>
  <si>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</si>
  <si>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</si>
  <si>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</si>
  <si>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</si>
  <si>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</si>
  <si>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</si>
  <si>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</si>
  <si>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</si>
  <si>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</si>
  <si>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</si>
  <si>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</si>
  <si>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</si>
  <si>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</si>
  <si>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</si>
  <si>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</si>
  <si>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</si>
  <si>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</si>
  <si>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</si>
  <si>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</si>
  <si>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</si>
  <si>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</si>
  <si>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</si>
  <si>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</si>
  <si>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</si>
  <si>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</si>
  <si>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</si>
  <si>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</si>
  <si>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</si>
  <si>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</si>
  <si>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</si>
  <si>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</si>
  <si>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</si>
  <si>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</si>
  <si>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</si>
  <si>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</si>
  <si>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</si>
  <si>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</si>
  <si>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</si>
  <si>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</si>
  <si>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</si>
  <si>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</si>
  <si>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</si>
  <si>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</si>
  <si>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</si>
  <si>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</si>
  <si>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</si>
  <si>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</si>
  <si>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</si>
  <si>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</si>
  <si>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</si>
  <si>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</si>
  <si>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</si>
  <si>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</si>
  <si>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</si>
  <si>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</si>
  <si>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</si>
  <si>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</si>
  <si>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</si>
  <si>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</si>
  <si>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</si>
  <si>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</si>
  <si>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</si>
  <si>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</si>
  <si>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</si>
  <si>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</si>
  <si>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</si>
  <si>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</si>
  <si>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</si>
  <si>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</si>
  <si>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</si>
  <si>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</si>
  <si>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</si>
  <si>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</si>
  <si>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</si>
  <si>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</si>
  <si>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</si>
  <si>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</si>
  <si>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</si>
  <si>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</si>
  <si>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</si>
  <si>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</si>
  <si>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</si>
  <si>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</si>
  <si>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</si>
  <si>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</si>
  <si>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</si>
  <si>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</si>
  <si>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</si>
  <si>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</si>
  <si>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</si>
  <si>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</si>
  <si>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</si>
  <si>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</si>
  <si>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</si>
  <si>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</si>
  <si>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</si>
  <si>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</si>
  <si>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</si>
  <si>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</si>
  <si>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</si>
  <si>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</si>
  <si>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</si>
  <si>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</si>
  <si>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</si>
  <si>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</si>
  <si>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</si>
  <si>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</si>
  <si>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</si>
  <si>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</si>
  <si>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</si>
  <si>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</si>
  <si>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</si>
  <si>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</si>
  <si>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</si>
  <si>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</si>
  <si>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</si>
  <si>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</si>
  <si>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</si>
  <si>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</si>
  <si>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</si>
  <si>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</si>
  <si>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</si>
  <si>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</si>
  <si>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</si>
  <si>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</si>
  <si>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</si>
  <si>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</si>
  <si>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</si>
  <si>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</si>
  <si>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</si>
  <si>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</si>
  <si>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</si>
  <si>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</si>
  <si>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</si>
  <si>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</si>
  <si>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</si>
  <si>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</si>
  <si>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</si>
  <si>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</si>
  <si>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</si>
  <si>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</si>
  <si>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</si>
  <si>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</si>
  <si>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</si>
  <si>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</si>
  <si>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</si>
  <si>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</si>
  <si>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</si>
  <si>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</si>
  <si>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</si>
  <si>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</si>
  <si>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</si>
  <si>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</si>
  <si>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</si>
  <si>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</si>
  <si>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</si>
  <si>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</si>
  <si>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</si>
  <si>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</si>
  <si>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</si>
  <si>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</si>
  <si>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</si>
  <si>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</si>
  <si>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</si>
  <si>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</si>
  <si>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</si>
  <si>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</si>
  <si>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</si>
  <si>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</si>
  <si>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</si>
  <si>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</si>
  <si>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</si>
  <si>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</si>
  <si>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</si>
  <si>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</si>
  <si>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</si>
  <si>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</si>
  <si>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</si>
  <si>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</si>
  <si>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</si>
  <si>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</si>
  <si>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</si>
  <si>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</si>
  <si>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</si>
  <si>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</si>
  <si>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</si>
  <si>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</si>
  <si>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</si>
  <si>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</si>
  <si>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</si>
  <si>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</si>
  <si>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</si>
  <si>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</si>
  <si>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</si>
  <si>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</si>
  <si>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</si>
  <si>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</si>
  <si>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</si>
  <si>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</si>
  <si>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</si>
  <si>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</si>
  <si>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</si>
  <si>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</si>
  <si>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</si>
  <si>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</si>
  <si>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</si>
  <si>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</si>
  <si>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</si>
  <si>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</si>
  <si>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</si>
  <si>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</si>
  <si>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</si>
  <si>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</si>
  <si>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</si>
  <si>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</si>
  <si>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</si>
  <si>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</si>
  <si>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</si>
  <si>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</si>
  <si>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</si>
  <si>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</si>
  <si>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</si>
  <si>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</si>
  <si>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</si>
  <si>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</si>
  <si>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</si>
  <si>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</si>
  <si>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</si>
  <si>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</si>
  <si>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</si>
  <si>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</si>
  <si>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</si>
  <si>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</si>
  <si>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</si>
  <si>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</si>
  <si>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</si>
  <si>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</si>
  <si>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</si>
  <si>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</si>
  <si>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</si>
  <si>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</si>
  <si>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</si>
  <si>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</si>
  <si>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</si>
  <si>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</si>
  <si>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</si>
  <si>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</si>
  <si>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</si>
  <si>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</si>
  <si>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</si>
  <si>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</si>
  <si>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</si>
  <si>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</si>
  <si>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</si>
  <si>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</si>
  <si>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</si>
  <si>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</si>
  <si>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</si>
  <si>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</si>
  <si>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</si>
  <si>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</si>
  <si>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</si>
  <si>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</si>
  <si>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</si>
  <si>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</si>
  <si>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</si>
  <si>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</si>
  <si>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</si>
  <si>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</si>
  <si>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</si>
  <si>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</si>
  <si>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</si>
  <si>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</si>
  <si>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</si>
  <si>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</si>
  <si>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</si>
  <si>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</si>
  <si>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</si>
  <si>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</si>
  <si>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</si>
  <si>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</si>
  <si>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</si>
  <si>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</si>
  <si>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</si>
  <si>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</si>
  <si>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</si>
  <si>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</si>
  <si>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</si>
  <si>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</si>
  <si>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</si>
  <si>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</si>
  <si>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</si>
  <si>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</si>
  <si>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</si>
  <si>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</si>
  <si>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</si>
  <si>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</si>
  <si>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</si>
  <si>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</si>
  <si>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</si>
  <si>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</si>
  <si>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</si>
  <si>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</si>
  <si>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</si>
  <si>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</si>
  <si>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</si>
  <si>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</si>
  <si>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</si>
  <si>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</si>
  <si>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</si>
  <si>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</si>
  <si>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</si>
  <si>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</si>
  <si>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</si>
  <si>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</si>
  <si>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</si>
  <si>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</si>
  <si>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</si>
  <si>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</si>
  <si>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</si>
  <si>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</si>
  <si>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</si>
  <si>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</si>
  <si>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</si>
  <si>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</si>
  <si>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</si>
  <si>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</si>
  <si>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</si>
  <si>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</si>
  <si>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</si>
  <si>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</si>
  <si>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</si>
  <si>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</si>
  <si>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</si>
  <si>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</si>
  <si>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</si>
  <si>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</si>
  <si>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</si>
  <si>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</si>
  <si>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</si>
  <si>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</si>
  <si>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</si>
  <si>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</si>
  <si>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</si>
  <si>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</si>
  <si>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</si>
  <si>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</si>
  <si>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</si>
  <si>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</si>
  <si>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</si>
  <si>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</si>
  <si>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</si>
  <si>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</si>
  <si>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</si>
  <si>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</si>
  <si>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</si>
  <si>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</si>
  <si>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</si>
  <si>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</si>
  <si>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</si>
  <si>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</si>
  <si>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</si>
  <si>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</si>
  <si>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</si>
  <si>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</si>
  <si>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</si>
  <si>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</si>
  <si>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</si>
  <si>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</si>
  <si>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</si>
  <si>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</si>
  <si>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</si>
  <si>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</si>
  <si>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</si>
  <si>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</si>
  <si>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</si>
  <si>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</si>
  <si>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</si>
  <si>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</si>
  <si>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</si>
  <si>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</si>
  <si>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</si>
  <si>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</si>
  <si>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</si>
  <si>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</si>
  <si>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</si>
  <si>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</si>
  <si>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</si>
  <si>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</si>
  <si>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</si>
  <si>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</si>
  <si>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</si>
  <si>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</si>
  <si>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</si>
  <si>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</si>
  <si>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</si>
  <si>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</si>
  <si>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</si>
  <si>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</si>
  <si>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</si>
  <si>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</si>
  <si>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</si>
  <si>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</si>
  <si>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</si>
  <si>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</si>
  <si>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</si>
  <si>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</si>
  <si>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</si>
  <si>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</si>
  <si>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</si>
  <si>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</si>
  <si>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</si>
  <si>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</si>
  <si>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</si>
  <si>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</si>
  <si>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</si>
  <si>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</si>
  <si>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</si>
  <si>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</si>
  <si>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</si>
  <si>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</si>
  <si>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</si>
  <si>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</si>
  <si>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</si>
  <si>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</si>
  <si>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</si>
  <si>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</si>
  <si>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</si>
  <si>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</si>
  <si>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</si>
  <si>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</si>
  <si>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</si>
  <si>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</si>
  <si>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</si>
  <si>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</si>
  <si>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</si>
  <si>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</si>
  <si>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</si>
  <si>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</si>
  <si>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</si>
  <si>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</si>
  <si>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</si>
  <si>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</si>
  <si>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</si>
  <si>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</si>
  <si>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</si>
  <si>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</si>
  <si>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</si>
  <si>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</si>
  <si>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</si>
  <si>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</si>
  <si>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</si>
  <si>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</si>
  <si>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</si>
  <si>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</si>
  <si>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</si>
  <si>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</si>
  <si>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</si>
  <si>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</si>
  <si>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</si>
  <si>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</si>
  <si>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</si>
  <si>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</si>
  <si>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</si>
  <si>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</si>
  <si>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</si>
  <si>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</si>
  <si>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</si>
  <si>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</si>
  <si>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</si>
  <si>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</si>
  <si>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</si>
  <si>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</si>
  <si>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</si>
  <si>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</si>
  <si>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</si>
  <si>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</si>
  <si>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</si>
  <si>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</si>
  <si>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</si>
  <si>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</si>
  <si>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</si>
  <si>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</si>
  <si>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</si>
  <si>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</si>
  <si>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</si>
  <si>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</si>
  <si>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</si>
  <si>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</si>
  <si>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</si>
  <si>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</si>
  <si>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</si>
  <si>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</si>
  <si>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</si>
  <si>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</si>
  <si>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</si>
  <si>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</si>
  <si>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</si>
  <si>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</si>
  <si>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</si>
  <si>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</si>
  <si>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</si>
  <si>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</si>
  <si>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</si>
  <si>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</si>
  <si>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</si>
  <si>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</si>
  <si>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</si>
  <si>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</si>
  <si>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</si>
  <si>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</si>
  <si>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</si>
  <si>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</si>
  <si>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</si>
  <si>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</si>
  <si>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</si>
  <si>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</si>
  <si>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</si>
  <si>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</si>
  <si>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</si>
  <si>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</si>
  <si>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</si>
  <si>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</si>
  <si>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</si>
  <si>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</si>
  <si>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</si>
  <si>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</si>
  <si>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</si>
  <si>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</si>
  <si>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</si>
  <si>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</si>
  <si>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</si>
  <si>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</si>
  <si>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</si>
  <si>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</si>
  <si>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</si>
  <si>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</si>
  <si>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</si>
  <si>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</si>
  <si>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</si>
  <si>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</si>
  <si>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</si>
  <si>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</si>
  <si>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</si>
  <si>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</si>
  <si>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</si>
  <si>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</si>
  <si>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</si>
  <si>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</si>
  <si>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</si>
  <si>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</si>
  <si>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</si>
  <si>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</si>
  <si>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</si>
  <si>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</si>
  <si>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</si>
  <si>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</si>
  <si>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</si>
  <si>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</si>
  <si>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</si>
  <si>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</si>
  <si>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</si>
  <si>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</si>
  <si>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</si>
  <si>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</si>
  <si>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</si>
  <si>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</si>
  <si>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</si>
  <si>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</si>
  <si>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</si>
  <si>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</si>
  <si>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</si>
  <si>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</si>
  <si>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</si>
  <si>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</si>
  <si>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</si>
  <si>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</si>
  <si>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</si>
  <si>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</si>
  <si>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</si>
  <si>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</si>
  <si>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</si>
  <si>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</si>
  <si>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</si>
  <si>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</si>
  <si>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</si>
  <si>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</si>
  <si>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</si>
  <si>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</si>
  <si>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</si>
  <si>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</si>
  <si>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</si>
  <si>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</si>
  <si>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</si>
  <si>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</si>
  <si>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</si>
  <si>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</si>
  <si>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</si>
  <si>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</si>
  <si>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</si>
  <si>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</si>
  <si>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</si>
  <si>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</si>
  <si>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</si>
  <si>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</si>
  <si>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</si>
  <si>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</si>
  <si>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</si>
  <si>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</si>
  <si>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</si>
  <si>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</si>
  <si>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</si>
  <si>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</si>
  <si>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</si>
  <si>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</si>
  <si>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</si>
  <si>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</si>
  <si>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</si>
  <si>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</si>
  <si>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</si>
  <si>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</si>
  <si>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</si>
  <si>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</si>
  <si>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</si>
  <si>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</si>
  <si>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</si>
  <si>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</si>
  <si>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</si>
  <si>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</si>
  <si>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</si>
  <si>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</si>
  <si>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</si>
  <si>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</si>
  <si>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</si>
  <si>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</si>
  <si>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</si>
  <si>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</si>
  <si>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</si>
  <si>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</si>
  <si>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</si>
  <si>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</si>
  <si>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</si>
  <si>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</si>
  <si>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</si>
  <si>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</si>
  <si>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</si>
  <si>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</si>
  <si>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</si>
  <si>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</si>
  <si>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</si>
  <si>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</si>
  <si>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</si>
  <si>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</si>
  <si>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</si>
  <si>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</si>
  <si>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</si>
  <si>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</si>
  <si>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</si>
  <si>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</si>
  <si>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</si>
  <si>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</si>
  <si>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</si>
  <si>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</si>
  <si>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</si>
  <si>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</si>
  <si>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</si>
  <si>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</si>
  <si>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</si>
  <si>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</si>
  <si>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</si>
  <si>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</si>
  <si>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</si>
  <si>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</si>
  <si>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</si>
  <si>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</si>
  <si>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</si>
  <si>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</si>
  <si>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</si>
  <si>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</si>
  <si>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</si>
  <si>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</si>
  <si>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</si>
  <si>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</si>
  <si>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</si>
  <si>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</si>
  <si>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</si>
  <si>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</si>
  <si>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</si>
  <si>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</si>
  <si>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</si>
  <si>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</si>
  <si>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</si>
  <si>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</si>
  <si>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</si>
  <si>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</si>
  <si>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</si>
  <si>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</si>
  <si>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</si>
  <si>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</si>
  <si>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</si>
  <si>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</si>
  <si>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</si>
  <si>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</si>
  <si>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</si>
  <si>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</si>
  <si>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</si>
  <si>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</si>
  <si>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</si>
  <si>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</si>
  <si>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</si>
  <si>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</si>
  <si>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</si>
  <si>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</si>
  <si>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</si>
  <si>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</si>
  <si>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</si>
  <si>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</si>
  <si>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</si>
  <si>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</si>
  <si>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</si>
  <si>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</si>
  <si>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</si>
  <si>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</si>
  <si>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</si>
  <si>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</si>
  <si>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</si>
  <si>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</si>
  <si>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</si>
  <si>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</si>
  <si>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</si>
  <si>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</si>
  <si>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</si>
  <si>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</si>
  <si>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</si>
  <si>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</si>
  <si>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</si>
  <si>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</si>
  <si>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</si>
  <si>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</si>
  <si>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</si>
  <si>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</si>
  <si>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</si>
  <si>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</si>
  <si>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</si>
  <si>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</si>
  <si>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</si>
  <si>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</si>
  <si>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</si>
  <si>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</si>
  <si>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</si>
  <si>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</si>
  <si>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</si>
  <si>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</si>
  <si>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</si>
  <si>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</si>
  <si>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</si>
  <si>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</si>
  <si>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</si>
  <si>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</si>
  <si>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</si>
  <si>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</si>
  <si>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</si>
  <si>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</si>
  <si>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</si>
  <si>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</si>
  <si>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</si>
  <si>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</si>
  <si>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</si>
  <si>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</si>
  <si>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</si>
  <si>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</si>
  <si>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</si>
  <si>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</si>
  <si>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</si>
  <si>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</si>
  <si>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</si>
  <si>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</si>
  <si>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</si>
  <si>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</si>
  <si>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</si>
  <si>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</si>
  <si>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</si>
  <si>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</si>
  <si>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</si>
  <si>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</si>
  <si>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</si>
  <si>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</si>
  <si>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</si>
  <si>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</si>
  <si>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</si>
  <si>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</si>
  <si>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</si>
  <si>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</si>
  <si>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</si>
  <si>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</si>
  <si>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</si>
  <si>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</si>
  <si>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</si>
  <si>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</si>
  <si>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</si>
  <si>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</si>
  <si>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</si>
  <si>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</si>
  <si>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</si>
  <si>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</si>
  <si>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</si>
  <si>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</si>
  <si>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</si>
  <si>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</si>
  <si>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</si>
  <si>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</si>
  <si>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</si>
  <si>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</si>
  <si>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</si>
  <si>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</si>
  <si>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</si>
  <si>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</si>
  <si>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</si>
  <si>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</si>
  <si>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</si>
  <si>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</si>
  <si>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</si>
  <si>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</si>
  <si>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</si>
  <si>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</si>
  <si>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</si>
  <si>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</si>
  <si>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</si>
  <si>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</si>
  <si>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</si>
  <si>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</si>
  <si>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</si>
  <si>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</si>
  <si>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</si>
  <si>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</si>
  <si>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</si>
  <si>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</si>
  <si>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</si>
  <si>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</si>
  <si>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</si>
  <si>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</si>
  <si>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</si>
  <si>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</si>
  <si>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</si>
  <si>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</si>
  <si>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</si>
  <si>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</si>
  <si>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</si>
  <si>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</si>
  <si>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</si>
  <si>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</si>
  <si>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</si>
  <si>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</si>
  <si>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</si>
  <si>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</si>
  <si>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</si>
  <si>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</si>
  <si>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</si>
  <si>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</si>
  <si>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</si>
  <si>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</si>
  <si>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</si>
  <si>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</si>
  <si>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</si>
  <si>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</si>
  <si>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</si>
  <si>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</si>
  <si>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</si>
  <si>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</si>
  <si>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</si>
  <si>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</si>
  <si>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</si>
  <si>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</si>
  <si>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</si>
  <si>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</si>
  <si>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</si>
  <si>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</si>
  <si>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</si>
  <si>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</si>
  <si>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</si>
  <si>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</si>
  <si>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</si>
  <si>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</si>
  <si>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</si>
  <si>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</si>
  <si>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</si>
  <si>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</si>
  <si>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</si>
  <si>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</si>
  <si>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</si>
  <si>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</si>
  <si>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</si>
  <si>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</si>
  <si>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</si>
  <si>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</si>
  <si>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</si>
  <si>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</si>
  <si>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</si>
  <si>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</si>
  <si>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</si>
  <si>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</si>
  <si>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</si>
  <si>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</si>
  <si>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</si>
  <si>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</si>
  <si>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</si>
  <si>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</si>
  <si>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</si>
  <si>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</si>
  <si>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</si>
  <si>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</si>
  <si>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</si>
  <si>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</si>
  <si>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</si>
  <si>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</si>
  <si>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</si>
  <si>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</si>
  <si>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</si>
  <si>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</si>
  <si>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</si>
  <si>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</si>
  <si>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</si>
  <si>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</si>
  <si>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</si>
  <si>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</si>
  <si>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</si>
  <si>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</si>
  <si>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</si>
  <si>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</si>
  <si>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</si>
  <si>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</si>
  <si>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</si>
  <si>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</si>
  <si>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</si>
  <si>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</si>
  <si>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</si>
  <si>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</si>
  <si>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</si>
  <si>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</si>
  <si>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</si>
  <si>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</si>
  <si>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</si>
  <si>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</si>
  <si>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</si>
  <si>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</si>
  <si>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</si>
  <si>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</si>
  <si>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</si>
  <si>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</si>
  <si>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</si>
  <si>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</si>
  <si>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</si>
  <si>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</si>
  <si>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</si>
  <si>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</si>
  <si>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</si>
  <si>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</si>
  <si>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</si>
  <si>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</si>
  <si>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</si>
  <si>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</si>
  <si>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</si>
  <si>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</si>
  <si>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</si>
  <si>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</si>
  <si>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</si>
  <si>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</si>
  <si>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</si>
  <si>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</si>
  <si>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</si>
  <si>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</si>
  <si>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</si>
  <si>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</si>
  <si>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</si>
  <si>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</si>
  <si>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</si>
  <si>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</si>
  <si>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</si>
  <si>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</si>
  <si>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</si>
  <si>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</si>
  <si>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</si>
  <si>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</si>
  <si>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</si>
  <si>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</si>
  <si>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</si>
  <si>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</si>
  <si>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</si>
  <si>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</si>
  <si>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</si>
  <si>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</si>
  <si>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</si>
  <si>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</si>
  <si>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</si>
  <si>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</si>
  <si>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</si>
  <si>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</si>
  <si>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</si>
  <si>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</si>
  <si>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</si>
  <si>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</si>
  <si>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</si>
  <si>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</si>
  <si>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</si>
  <si>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</si>
  <si>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</si>
  <si>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</si>
  <si>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</si>
  <si>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</si>
  <si>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</si>
  <si>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</si>
  <si>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</si>
  <si>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</si>
  <si>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</si>
  <si>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</si>
  <si>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</si>
  <si>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</si>
  <si>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</si>
  <si>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</si>
  <si>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</si>
  <si>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</si>
  <si>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</si>
  <si>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</si>
  <si>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</si>
  <si>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</si>
  <si>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</si>
  <si>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</si>
  <si>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</si>
  <si>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</si>
  <si>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</si>
  <si>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</si>
  <si>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</si>
  <si>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</si>
  <si>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</si>
  <si>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</si>
  <si>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</si>
  <si>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</si>
  <si>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</si>
  <si>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</si>
  <si>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</si>
  <si>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</si>
  <si>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</si>
  <si>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</si>
  <si>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</si>
  <si>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</si>
  <si>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</si>
  <si>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</si>
  <si>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</si>
  <si>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</si>
  <si>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</si>
  <si>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</si>
  <si>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</si>
  <si>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</si>
  <si>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</si>
  <si>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</si>
  <si>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</si>
  <si>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</si>
  <si>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</si>
  <si>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</si>
  <si>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</si>
  <si>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</si>
  <si>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</si>
  <si>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</si>
  <si>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</si>
  <si>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</si>
  <si>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</si>
  <si>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</si>
  <si>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</si>
  <si>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</si>
  <si>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</si>
  <si>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</si>
  <si>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</si>
  <si>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</si>
  <si>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</si>
  <si>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</si>
  <si>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</si>
  <si>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</si>
  <si>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</si>
  <si>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</si>
  <si>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</si>
  <si>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</si>
  <si>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</si>
  <si>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</si>
  <si>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</si>
  <si>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</si>
  <si>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</si>
  <si>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</si>
  <si>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</si>
  <si>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</si>
  <si>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</si>
  <si>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</si>
  <si>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</si>
  <si>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</si>
  <si>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</si>
  <si>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</si>
  <si>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</si>
  <si>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</si>
  <si>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</si>
  <si>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</si>
  <si>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</si>
  <si>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</si>
  <si>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</si>
  <si>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</si>
  <si>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</si>
  <si>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</si>
  <si>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</si>
  <si>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</si>
  <si>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</si>
  <si>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</si>
  <si>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</si>
  <si>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</si>
  <si>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</si>
  <si>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</si>
  <si>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</si>
  <si>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</si>
  <si>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</si>
  <si>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</si>
  <si>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</si>
  <si>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</si>
  <si>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</si>
  <si>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</si>
  <si>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</si>
  <si>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</si>
  <si>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</si>
  <si>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</si>
  <si>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</si>
  <si>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</si>
  <si>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</si>
  <si>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</si>
  <si>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</si>
  <si>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</si>
  <si>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</si>
  <si>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</si>
  <si>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</si>
  <si>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</si>
  <si>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</si>
  <si>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</si>
  <si>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</si>
  <si>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</si>
  <si>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</si>
  <si>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</si>
  <si>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</si>
  <si>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</si>
  <si>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</si>
  <si>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</si>
  <si>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</si>
  <si>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</si>
  <si>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</si>
  <si>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</si>
  <si>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</si>
  <si>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</si>
  <si>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</si>
  <si>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</si>
  <si>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</si>
  <si>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</si>
  <si>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</si>
  <si>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</si>
  <si>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</si>
  <si>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</si>
  <si>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</si>
  <si>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</si>
  <si>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</si>
  <si>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</si>
  <si>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</si>
  <si>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</si>
  <si>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</si>
  <si>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</si>
  <si>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</si>
  <si>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</si>
  <si>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</si>
  <si>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</si>
  <si>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</si>
  <si>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</si>
  <si>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</si>
  <si>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</si>
  <si>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</si>
  <si>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</si>
  <si>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</si>
  <si>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</si>
  <si>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</si>
  <si>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</si>
  <si>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</si>
  <si>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</si>
  <si>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</si>
  <si>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</si>
  <si>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</si>
  <si>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</si>
  <si>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</si>
  <si>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</si>
  <si>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</si>
  <si>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</si>
  <si>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</si>
  <si>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</si>
  <si>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</si>
  <si>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</si>
  <si>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</si>
  <si>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</si>
  <si>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</si>
  <si>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</si>
  <si>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</si>
  <si>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</si>
  <si>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</si>
  <si>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</si>
  <si>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</si>
  <si>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</si>
  <si>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</si>
  <si>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</si>
  <si>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</si>
  <si>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</si>
  <si>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</si>
  <si>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</si>
  <si>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</si>
  <si>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</si>
  <si>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</si>
  <si>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</si>
  <si>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</si>
  <si>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</si>
  <si>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</si>
  <si>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</si>
  <si>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</si>
  <si>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</si>
  <si>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</si>
  <si>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</si>
  <si>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</si>
  <si>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</si>
  <si>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</si>
  <si>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</si>
  <si>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</si>
  <si>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</si>
  <si>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</si>
  <si>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</si>
  <si>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</si>
  <si>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</si>
  <si>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</si>
  <si>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</si>
  <si>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</si>
  <si>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</si>
  <si>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</si>
  <si>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</si>
  <si>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</si>
  <si>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</si>
  <si>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</si>
  <si>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</si>
  <si>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</si>
  <si>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</si>
  <si>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</si>
  <si>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</si>
  <si>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</si>
  <si>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</si>
  <si>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</si>
  <si>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</si>
  <si>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</si>
  <si>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</si>
  <si>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</si>
  <si>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</si>
  <si>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</si>
  <si>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</si>
  <si>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</si>
  <si>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</si>
  <si>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</si>
  <si>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</si>
  <si>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</si>
  <si>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</si>
  <si>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</si>
  <si>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</si>
  <si>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</si>
  <si>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</si>
  <si>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</si>
  <si>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</si>
  <si>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</si>
  <si>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</si>
  <si>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</si>
  <si>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</si>
  <si>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</si>
  <si>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</si>
  <si>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</si>
  <si>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</si>
  <si>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</si>
  <si>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</si>
  <si>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</si>
  <si>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</si>
  <si>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</si>
  <si>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</si>
  <si>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</si>
  <si>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</si>
  <si>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</si>
  <si>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</si>
  <si>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</si>
  <si>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</si>
  <si>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</si>
  <si>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</si>
  <si>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</si>
  <si>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</si>
  <si>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</si>
  <si>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</si>
  <si>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</si>
  <si>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</si>
  <si>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</si>
  <si>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</si>
  <si>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</si>
  <si>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</si>
  <si>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</si>
  <si>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</si>
  <si>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</si>
  <si>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</si>
  <si>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</si>
  <si>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</si>
  <si>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</si>
  <si>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</si>
  <si>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</si>
  <si>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</si>
  <si>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</si>
  <si>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</si>
  <si>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</si>
  <si>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</si>
  <si>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</si>
  <si>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</si>
  <si>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</si>
  <si>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</si>
  <si>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</si>
  <si>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</si>
  <si>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</si>
  <si>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</si>
  <si>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</si>
  <si>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</si>
  <si>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</si>
  <si>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</si>
  <si>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</si>
  <si>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</si>
  <si>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</si>
  <si>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</si>
  <si>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</si>
  <si>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</si>
  <si>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</si>
  <si>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</si>
  <si>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</si>
  <si>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</si>
  <si>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</si>
  <si>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</si>
  <si>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</si>
  <si>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</si>
  <si>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</si>
  <si>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</si>
  <si>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</si>
  <si>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</si>
  <si>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</si>
  <si>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</si>
  <si>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</si>
  <si>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</si>
  <si>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</si>
  <si>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</si>
  <si>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</si>
  <si>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</si>
  <si>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</si>
  <si>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</si>
  <si>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</si>
  <si>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</si>
  <si>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</si>
  <si>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</si>
  <si>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</si>
  <si>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</si>
  <si>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</si>
  <si>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</si>
  <si>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</si>
  <si>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</si>
  <si>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</si>
  <si>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</si>
  <si>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</si>
  <si>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</si>
  <si>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</si>
  <si>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</si>
  <si>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</si>
  <si>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</si>
  <si>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</si>
  <si>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</si>
  <si>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</si>
  <si>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</si>
  <si>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</si>
  <si>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</si>
  <si>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</si>
  <si>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</si>
  <si>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</si>
  <si>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</si>
  <si>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</si>
  <si>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</si>
  <si>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</si>
  <si>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</si>
  <si>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</si>
  <si>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</si>
  <si>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</si>
  <si>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</si>
  <si>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</si>
  <si>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</si>
  <si>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</si>
  <si>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</si>
  <si>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</si>
  <si>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</si>
  <si>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</si>
  <si>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</si>
  <si>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</si>
  <si>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</si>
  <si>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</si>
  <si>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</si>
  <si>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</si>
  <si>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</si>
  <si>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</si>
  <si>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</si>
  <si>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</si>
  <si>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</si>
  <si>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</si>
  <si>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</si>
  <si>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</si>
  <si>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</si>
  <si>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</si>
  <si>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</si>
  <si>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</si>
  <si>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</si>
  <si>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</si>
  <si>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</si>
  <si>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</si>
  <si>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</si>
  <si>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</si>
  <si>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</si>
  <si>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</si>
  <si>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</si>
  <si>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</si>
  <si>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</si>
  <si>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</si>
  <si>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</si>
  <si>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</si>
  <si>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</si>
  <si>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</si>
  <si>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</si>
  <si>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</si>
  <si>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</si>
  <si>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</si>
  <si>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</si>
  <si>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</si>
  <si>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</si>
  <si>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</si>
  <si>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</si>
  <si>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</si>
  <si>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</si>
  <si>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</si>
  <si>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</si>
  <si>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</si>
  <si>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</si>
  <si>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</si>
  <si>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</si>
  <si>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</si>
  <si>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</si>
  <si>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</si>
  <si>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</si>
  <si>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</si>
  <si>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</si>
  <si>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</si>
  <si>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</si>
  <si>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</si>
  <si>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</si>
  <si>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</si>
  <si>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</si>
  <si>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</si>
  <si>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</si>
  <si>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</si>
  <si>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</si>
  <si>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</si>
  <si>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</si>
  <si>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</si>
  <si>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</si>
  <si>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</si>
  <si>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</si>
  <si>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</si>
  <si>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</si>
  <si>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</si>
  <si>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</si>
  <si>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</si>
  <si>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</si>
  <si>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</si>
  <si>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</si>
  <si>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</si>
  <si>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</si>
  <si>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</si>
  <si>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</si>
  <si>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</si>
  <si>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</si>
  <si>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</si>
  <si>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</si>
  <si>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</si>
  <si>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</si>
  <si>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</si>
  <si>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</si>
  <si>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</si>
  <si>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</si>
  <si>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</si>
  <si>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</si>
  <si>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</si>
  <si>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</si>
  <si>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</si>
  <si>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</si>
  <si>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</si>
  <si>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</si>
  <si>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</si>
  <si>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</si>
  <si>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</si>
  <si>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</si>
  <si>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</si>
  <si>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</si>
  <si>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</si>
  <si>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</si>
  <si>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</si>
  <si>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</si>
  <si>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</si>
  <si>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</si>
  <si>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</si>
  <si>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</si>
  <si>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</si>
  <si>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</si>
  <si>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</si>
  <si>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</si>
  <si>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</si>
  <si>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</si>
  <si>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</si>
  <si>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</si>
  <si>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</si>
  <si>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</si>
  <si>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</si>
  <si>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</si>
  <si>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</si>
  <si>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</si>
  <si>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</si>
  <si>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</si>
  <si>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</si>
  <si>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</si>
  <si>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</si>
  <si>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</si>
  <si>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</si>
  <si>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</si>
  <si>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</si>
  <si>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</si>
  <si>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</si>
  <si>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</si>
  <si>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</si>
  <si>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</si>
  <si>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</si>
  <si>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</si>
  <si>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</si>
  <si>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</si>
  <si>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</si>
  <si>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</si>
  <si>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</si>
  <si>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</si>
  <si>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</si>
  <si>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</si>
  <si>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</si>
  <si>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</si>
  <si>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</si>
  <si>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</si>
  <si>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</si>
  <si>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</si>
  <si>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</si>
  <si>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</si>
  <si>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</si>
  <si>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</si>
  <si>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</si>
  <si>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</si>
  <si>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</si>
  <si>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</si>
  <si>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</si>
  <si>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</si>
  <si>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</si>
  <si>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</si>
  <si>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</si>
  <si>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</si>
  <si>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</si>
  <si>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</si>
  <si>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</si>
  <si>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</si>
  <si>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</si>
  <si>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</si>
  <si>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</si>
  <si>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</si>
  <si>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</si>
  <si>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</si>
  <si>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</si>
  <si>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</si>
  <si>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</si>
  <si>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</si>
  <si>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</si>
  <si>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</si>
  <si>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</si>
  <si>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</si>
  <si>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</si>
  <si>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</si>
  <si>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</si>
  <si>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</si>
  <si>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</si>
  <si>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</si>
  <si>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</si>
  <si>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</si>
  <si>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</si>
  <si>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</si>
  <si>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</si>
  <si>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</si>
  <si>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</si>
  <si>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</si>
  <si>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</si>
  <si>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</si>
  <si>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</si>
  <si>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</si>
  <si>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</si>
  <si>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</si>
  <si>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</si>
  <si>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</si>
  <si>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</si>
  <si>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</si>
  <si>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</si>
  <si>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</si>
  <si>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</si>
  <si>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</si>
  <si>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</si>
  <si>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</si>
  <si>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</si>
  <si>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</si>
  <si>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</si>
  <si>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</si>
  <si>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</si>
  <si>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</si>
  <si>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</si>
  <si>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</si>
  <si>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</si>
  <si>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</si>
  <si>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</si>
  <si>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</si>
  <si>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</si>
  <si>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</si>
  <si>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</si>
  <si>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</si>
  <si>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</si>
  <si>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</si>
  <si>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</si>
  <si>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</si>
  <si>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</si>
  <si>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</si>
  <si>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</si>
  <si>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</si>
  <si>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</si>
  <si>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</si>
  <si>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</si>
  <si>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</si>
  <si>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</si>
  <si>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</si>
  <si>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</si>
  <si>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</si>
  <si>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</si>
  <si>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</si>
  <si>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</si>
  <si>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</si>
  <si>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</si>
  <si>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</si>
  <si>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</si>
  <si>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</si>
  <si>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</si>
  <si>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</si>
  <si>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</si>
  <si>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</si>
  <si>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</si>
  <si>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</si>
  <si>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</si>
  <si>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</si>
  <si>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</si>
  <si>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</si>
  <si>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</si>
  <si>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</si>
  <si>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</si>
  <si>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</si>
  <si>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</si>
  <si>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</si>
  <si>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</si>
  <si>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</si>
  <si>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</si>
  <si>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</si>
  <si>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</si>
  <si>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</si>
  <si>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</si>
  <si>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</si>
  <si>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</si>
  <si>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</si>
  <si>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</si>
  <si>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</si>
  <si>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</si>
  <si>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</si>
  <si>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</si>
  <si>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</si>
  <si>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</si>
  <si>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</si>
  <si>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</si>
  <si>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</si>
  <si>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</si>
  <si>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</si>
  <si>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</si>
  <si>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</si>
  <si>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</si>
  <si>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</si>
  <si>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</si>
  <si>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</si>
  <si>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</si>
  <si>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</si>
  <si>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</si>
  <si>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</si>
  <si>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</si>
  <si>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</si>
  <si>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</si>
  <si>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</si>
  <si>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</si>
  <si>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</si>
  <si>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</si>
  <si>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</si>
  <si>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</si>
  <si>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</si>
  <si>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</si>
  <si>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</si>
  <si>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</si>
  <si>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</si>
  <si>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</si>
  <si>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</si>
  <si>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</si>
  <si>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</si>
  <si>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</si>
  <si>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</si>
  <si>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</si>
  <si>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</si>
  <si>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</si>
  <si>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</si>
  <si>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</si>
  <si>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</si>
  <si>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</si>
  <si>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</si>
  <si>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</si>
  <si>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</si>
  <si>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</si>
  <si>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</si>
  <si>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</si>
  <si>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</si>
  <si>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</si>
  <si>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</si>
  <si>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</si>
  <si>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</si>
  <si>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</si>
  <si>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</si>
  <si>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</si>
  <si>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</si>
  <si>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</si>
  <si>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</si>
  <si>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</si>
  <si>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</si>
  <si>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</si>
  <si>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</si>
  <si>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</si>
  <si>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</si>
  <si>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</si>
  <si>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</si>
  <si>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</si>
  <si>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</si>
  <si>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</si>
  <si>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</si>
  <si>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</si>
  <si>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</si>
  <si>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</si>
  <si>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</si>
  <si>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</si>
  <si>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</si>
  <si>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</si>
  <si>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</si>
  <si>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</si>
  <si>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</si>
  <si>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</si>
  <si>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</si>
  <si>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</si>
  <si>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</si>
  <si>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</si>
  <si>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</si>
  <si>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</si>
  <si>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</si>
  <si>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</si>
  <si>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</si>
  <si>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</si>
  <si>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</si>
  <si>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</si>
  <si>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</si>
  <si>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</si>
  <si>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</si>
  <si>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</si>
  <si>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</si>
  <si>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</si>
  <si>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</si>
  <si>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</si>
  <si>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</si>
  <si>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</si>
  <si>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</si>
  <si>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</si>
  <si>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</si>
  <si>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</si>
  <si>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</si>
  <si>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</si>
  <si>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</si>
  <si>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</si>
  <si>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</si>
  <si>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</si>
  <si>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</si>
  <si>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</si>
  <si>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</si>
  <si>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</si>
  <si>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</si>
  <si>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</si>
  <si>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</si>
  <si>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</si>
  <si>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</si>
  <si>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</si>
  <si>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</si>
  <si>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</si>
  <si>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</si>
  <si>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</si>
  <si>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</si>
  <si>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</si>
  <si>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</si>
  <si>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</si>
  <si>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</si>
  <si>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</si>
  <si>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</si>
  <si>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</si>
  <si>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</si>
  <si>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</si>
  <si>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</si>
  <si>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</si>
  <si>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</si>
  <si>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</si>
  <si>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</si>
  <si>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</si>
  <si>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</si>
  <si>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</si>
  <si>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</si>
  <si>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</si>
  <si>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</si>
  <si>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</si>
  <si>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</si>
  <si>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</si>
  <si>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</si>
  <si>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</si>
  <si>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</si>
  <si>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</si>
  <si>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</si>
  <si>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</si>
  <si>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</si>
  <si>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</si>
  <si>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</si>
  <si>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</si>
  <si>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</si>
  <si>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</si>
  <si>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</si>
  <si>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</si>
  <si>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</si>
  <si>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</si>
  <si>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</si>
  <si>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</si>
  <si>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</si>
  <si>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</si>
  <si>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</si>
  <si>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</si>
  <si>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</si>
  <si>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</si>
  <si>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</si>
  <si>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</si>
  <si>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</si>
  <si>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</si>
  <si>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</si>
  <si>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</si>
  <si>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</si>
  <si>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</si>
  <si>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</si>
  <si>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</si>
  <si>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</si>
  <si>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</si>
  <si>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</si>
  <si>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</si>
  <si>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</si>
  <si>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</si>
  <si>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</si>
  <si>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</si>
  <si>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</si>
  <si>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</si>
  <si>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</si>
  <si>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</si>
  <si>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</si>
  <si>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</si>
  <si>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</si>
  <si>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</si>
  <si>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</si>
  <si>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</si>
  <si>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</si>
  <si>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</si>
  <si>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</si>
  <si>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</si>
  <si>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</si>
  <si>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</si>
  <si>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</si>
  <si>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</si>
  <si>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</si>
  <si>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</si>
  <si>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</si>
  <si>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</si>
  <si>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</si>
  <si>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</si>
  <si>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</si>
  <si>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</si>
  <si>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</si>
  <si>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</si>
  <si>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</si>
  <si>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</si>
  <si>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</si>
  <si>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</si>
  <si>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</si>
  <si>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</si>
  <si>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</si>
  <si>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</si>
  <si>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</si>
  <si>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</si>
  <si>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</si>
  <si>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</si>
  <si>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</si>
  <si>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</si>
  <si>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</si>
  <si>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</si>
  <si>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</si>
  <si>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</si>
  <si>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</si>
  <si>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</si>
  <si>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</si>
  <si>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</si>
  <si>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</si>
  <si>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</si>
  <si>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</si>
  <si>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</si>
  <si>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</si>
  <si>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</si>
  <si>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</si>
  <si>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</si>
  <si>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</si>
  <si>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</si>
  <si>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</si>
  <si>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</si>
  <si>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</si>
  <si>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</si>
  <si>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</si>
  <si>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</si>
  <si>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</si>
  <si>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</si>
  <si>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</si>
  <si>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</si>
  <si>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</si>
  <si>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</si>
  <si>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</si>
  <si>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</si>
  <si>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</si>
  <si>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</si>
  <si>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</si>
  <si>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</si>
  <si>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</si>
  <si>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</si>
  <si>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</si>
  <si>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</si>
  <si>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</si>
  <si>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</si>
  <si>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</si>
  <si>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</si>
  <si>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</si>
  <si>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</si>
  <si>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</si>
  <si>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</si>
  <si>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</si>
  <si>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</si>
  <si>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</si>
  <si>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</si>
  <si>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</si>
  <si>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</si>
  <si>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</si>
  <si>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</si>
  <si>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</si>
  <si>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</si>
  <si>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</si>
  <si>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</si>
  <si>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</si>
  <si>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</si>
  <si>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</si>
  <si>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</si>
  <si>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</si>
  <si>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</si>
  <si>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</si>
  <si>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</si>
  <si>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</si>
  <si>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</si>
  <si>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</si>
  <si>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</si>
  <si>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</si>
  <si>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</si>
  <si>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</si>
  <si>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</si>
  <si>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</si>
  <si>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</si>
  <si>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</si>
  <si>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</si>
  <si>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</si>
  <si>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</si>
  <si>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</si>
  <si>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</si>
  <si>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</si>
  <si>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</si>
  <si>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</si>
  <si>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</si>
  <si>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</si>
  <si>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</si>
  <si>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</si>
  <si>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</si>
  <si>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</si>
  <si>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</si>
  <si>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</si>
  <si>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</si>
  <si>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</si>
  <si>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</si>
  <si>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</si>
  <si>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</si>
  <si>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</si>
  <si>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</si>
  <si>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</si>
  <si>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</si>
  <si>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</si>
  <si>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</si>
  <si>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</si>
  <si>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</si>
  <si>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</si>
  <si>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</si>
  <si>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</si>
  <si>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</si>
  <si>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</si>
  <si>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</si>
  <si>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</si>
  <si>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</si>
  <si>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</si>
  <si>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</si>
  <si>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</si>
  <si>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</si>
  <si>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</si>
  <si>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</si>
  <si>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</si>
  <si>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</si>
  <si>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</si>
  <si>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</si>
  <si>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</si>
  <si>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</si>
  <si>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</si>
  <si>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</si>
  <si>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</si>
  <si>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</si>
  <si>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</si>
  <si>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</si>
  <si>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</si>
  <si>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</si>
  <si>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</si>
  <si>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</si>
  <si>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</si>
  <si>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</si>
  <si>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</si>
  <si>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</si>
  <si>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</si>
  <si>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</si>
  <si>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</si>
  <si>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</si>
  <si>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</si>
  <si>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</si>
  <si>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</si>
  <si>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</si>
  <si>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</si>
  <si>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</si>
  <si>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</si>
  <si>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</si>
  <si>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</si>
  <si>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</si>
  <si>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</si>
  <si>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</si>
  <si>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</si>
  <si>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</si>
  <si>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</si>
  <si>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</si>
  <si>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</si>
  <si>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</si>
  <si>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</si>
  <si>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</si>
  <si>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</si>
  <si>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</si>
  <si>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</si>
  <si>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</si>
  <si>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</si>
  <si>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</si>
  <si>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</si>
  <si>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</si>
  <si>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</si>
  <si>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</si>
  <si>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</si>
  <si>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</si>
  <si>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</si>
  <si>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</si>
  <si>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</si>
  <si>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</si>
  <si>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</si>
  <si>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</si>
  <si>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</si>
  <si>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</si>
  <si>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</si>
  <si>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</si>
  <si>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</si>
  <si>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</si>
  <si>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</si>
  <si>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</si>
  <si>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</si>
  <si>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</si>
  <si>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</si>
  <si>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</si>
  <si>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</si>
  <si>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</si>
  <si>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</si>
  <si>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</si>
  <si>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</si>
  <si>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</si>
  <si>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</si>
  <si>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</si>
  <si>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</si>
  <si>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</si>
  <si>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</si>
  <si>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</si>
  <si>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</si>
  <si>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</si>
  <si>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</si>
  <si>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</si>
  <si>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</si>
  <si>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</si>
  <si>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</si>
  <si>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</si>
  <si>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</si>
  <si>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</si>
  <si>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</si>
  <si>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</si>
  <si>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</si>
  <si>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</si>
  <si>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</si>
  <si>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</si>
  <si>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</si>
  <si>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</si>
  <si>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</si>
  <si>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</si>
  <si>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</si>
  <si>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</si>
  <si>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</si>
  <si>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</si>
  <si>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</si>
  <si>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</si>
  <si>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</si>
  <si>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</si>
  <si>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</si>
  <si>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</si>
  <si>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</si>
  <si>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</si>
  <si>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</si>
  <si>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</si>
  <si>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</si>
  <si>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</si>
  <si>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</si>
  <si>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</si>
  <si>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</si>
  <si>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</si>
  <si>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</si>
  <si>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</si>
  <si>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</si>
  <si>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</si>
  <si>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</si>
  <si>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</si>
  <si>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</si>
  <si>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</si>
  <si>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</si>
  <si>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</si>
  <si>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</si>
  <si>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</si>
  <si>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</si>
  <si>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</si>
  <si>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</si>
  <si>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</si>
  <si>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</si>
  <si>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</si>
  <si>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</si>
  <si>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</si>
  <si>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</si>
  <si>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</si>
  <si>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</si>
  <si>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</si>
  <si>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</si>
  <si>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</si>
  <si>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</si>
  <si>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</si>
  <si>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</si>
  <si>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</si>
  <si>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</si>
  <si>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</si>
  <si>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</si>
  <si>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</si>
  <si>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</si>
  <si>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</si>
  <si>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</si>
  <si>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</si>
  <si>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</si>
  <si>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</si>
  <si>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</si>
  <si>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</si>
  <si>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</si>
  <si>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</si>
  <si>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</si>
  <si>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</si>
  <si>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</si>
  <si>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</si>
  <si>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</si>
  <si>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</si>
  <si>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</si>
  <si>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</si>
  <si>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</si>
  <si>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</si>
  <si>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</si>
  <si>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</si>
  <si>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</si>
  <si>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</si>
  <si>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</si>
  <si>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</si>
  <si>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</si>
  <si>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</si>
  <si>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</si>
  <si>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</si>
  <si>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</si>
  <si>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</si>
  <si>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</si>
  <si>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</si>
  <si>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</si>
  <si>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</si>
  <si>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</si>
  <si>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</si>
  <si>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</si>
  <si>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</si>
  <si>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</si>
  <si>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</si>
  <si>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</si>
  <si>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</si>
  <si>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</si>
  <si>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</si>
  <si>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</si>
  <si>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</si>
  <si>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</si>
  <si>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</si>
  <si>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</si>
  <si>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</si>
  <si>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</si>
  <si>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</si>
  <si>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</si>
  <si>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</si>
  <si>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</si>
  <si>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</si>
  <si>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</si>
  <si>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</si>
  <si>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</si>
  <si>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</si>
  <si>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</si>
  <si>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</si>
  <si>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</si>
  <si>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</si>
  <si>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</si>
  <si>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</si>
  <si>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</si>
  <si>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</si>
  <si>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</si>
  <si>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</si>
  <si>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</si>
  <si>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</si>
  <si>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</si>
  <si>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</si>
  <si>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</si>
  <si>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</si>
  <si>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</si>
  <si>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</si>
  <si>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</si>
  <si>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</si>
  <si>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</si>
  <si>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</si>
  <si>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</si>
  <si>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</si>
  <si>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</si>
  <si>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</si>
  <si>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</si>
  <si>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</si>
  <si>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</si>
  <si>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</si>
  <si>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</si>
  <si>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</si>
  <si>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</si>
  <si>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</si>
  <si>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</si>
  <si>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</si>
  <si>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</si>
  <si>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</si>
  <si>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</si>
  <si>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</si>
  <si>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</si>
  <si>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</si>
  <si>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</si>
  <si>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</si>
  <si>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</si>
  <si>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</si>
  <si>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</si>
  <si>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</si>
  <si>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</si>
  <si>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</si>
  <si>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</si>
  <si>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</si>
  <si>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</si>
  <si>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</si>
  <si>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</si>
  <si>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</si>
  <si>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</si>
  <si>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</si>
  <si>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</si>
  <si>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</si>
  <si>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</si>
  <si>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</si>
  <si>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</si>
  <si>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</si>
  <si>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</si>
  <si>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</si>
  <si>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</si>
  <si>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</si>
  <si>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</si>
  <si>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</si>
  <si>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</si>
  <si>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</si>
  <si>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</si>
  <si>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</si>
  <si>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</si>
  <si>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</si>
  <si>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</si>
  <si>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</si>
  <si>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</si>
  <si>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</si>
  <si>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</si>
  <si>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</si>
  <si>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</si>
  <si>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</si>
  <si>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</si>
  <si>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</si>
  <si>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</si>
  <si>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</si>
  <si>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</si>
  <si>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</si>
  <si>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</si>
  <si>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</si>
  <si>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</si>
  <si>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</si>
  <si>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</si>
  <si>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</si>
  <si>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</si>
  <si>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</si>
  <si>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</si>
  <si>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</si>
  <si>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</si>
  <si>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</si>
  <si>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</si>
  <si>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</si>
  <si>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</si>
  <si>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</si>
  <si>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</si>
  <si>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</si>
  <si>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</si>
  <si>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</si>
  <si>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</si>
  <si>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</si>
  <si>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</si>
  <si>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</si>
  <si>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</si>
  <si>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</si>
  <si>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</si>
  <si>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</si>
  <si>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</si>
  <si>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</si>
  <si>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</si>
  <si>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</si>
  <si>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</si>
  <si>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</si>
  <si>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</si>
  <si>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</si>
  <si>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</si>
  <si>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</si>
  <si>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</si>
  <si>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</si>
  <si>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</si>
  <si>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</si>
  <si>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</si>
  <si>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</si>
  <si>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</si>
  <si>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</si>
  <si>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</si>
  <si>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</si>
  <si>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</si>
  <si>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</si>
  <si>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</si>
  <si>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</si>
  <si>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</si>
  <si>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</si>
  <si>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</si>
  <si>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</si>
  <si>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</si>
  <si>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</si>
  <si>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</si>
  <si>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</si>
  <si>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</si>
  <si>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</si>
  <si>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</si>
  <si>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</si>
  <si>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</si>
  <si>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</si>
  <si>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</si>
  <si>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</si>
  <si>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</si>
  <si>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</si>
  <si>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</si>
  <si>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</si>
  <si>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</si>
  <si>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</si>
  <si>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</si>
  <si>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</si>
  <si>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</si>
  <si>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</si>
  <si>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</si>
  <si>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</si>
  <si>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</si>
  <si>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</si>
  <si>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</si>
  <si>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</si>
  <si>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</si>
  <si>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</si>
  <si>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</si>
  <si>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</si>
  <si>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</si>
  <si>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</si>
  <si>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</si>
  <si>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</si>
  <si>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</si>
  <si>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</si>
  <si>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</si>
  <si>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</si>
  <si>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</si>
  <si>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</si>
  <si>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</si>
  <si>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</si>
  <si>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</si>
  <si>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</si>
  <si>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</si>
  <si>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</si>
  <si>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</si>
  <si>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</si>
  <si>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</si>
  <si>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</si>
  <si>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</si>
  <si>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</si>
  <si>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</si>
  <si>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</si>
  <si>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</si>
  <si>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</si>
  <si>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</si>
  <si>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</si>
  <si>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</si>
  <si>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</si>
  <si>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</si>
  <si>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</si>
  <si>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</si>
  <si>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</si>
  <si>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</si>
  <si>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</si>
  <si>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</si>
  <si>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</si>
  <si>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</si>
  <si>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</si>
  <si>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</si>
  <si>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</si>
  <si>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</si>
  <si>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</si>
  <si>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</si>
  <si>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</si>
  <si>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</si>
  <si>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</si>
  <si>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</si>
  <si>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</si>
  <si>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</si>
  <si>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</si>
  <si>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</si>
  <si>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</si>
  <si>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</si>
  <si>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</si>
  <si>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</si>
  <si>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</si>
  <si>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</si>
  <si>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</si>
  <si>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</si>
  <si>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</si>
  <si>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</si>
  <si>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</si>
  <si>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</si>
  <si>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</si>
  <si>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</si>
  <si>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</si>
  <si>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</si>
  <si>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</si>
  <si>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</si>
  <si>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</si>
  <si>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</si>
  <si>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</si>
  <si>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</si>
  <si>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</si>
  <si>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</si>
  <si>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</si>
  <si>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</si>
  <si>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</si>
  <si>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</si>
  <si>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</si>
  <si>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</si>
  <si>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</si>
  <si>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</si>
  <si>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</si>
  <si>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</si>
  <si>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</si>
  <si>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</si>
  <si>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</si>
  <si>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</si>
  <si>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</si>
  <si>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</si>
  <si>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</si>
  <si>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</si>
  <si>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</si>
  <si>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</si>
  <si>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</si>
  <si>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</si>
  <si>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</si>
  <si>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</si>
  <si>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</si>
  <si>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</si>
  <si>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</si>
  <si>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</si>
  <si>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</si>
  <si>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</si>
  <si>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</si>
  <si>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</si>
  <si>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</si>
  <si>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</si>
  <si>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</si>
  <si>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</si>
  <si>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</si>
  <si>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</si>
  <si>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</si>
  <si>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</si>
  <si>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</si>
  <si>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</si>
  <si>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</si>
  <si>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</si>
  <si>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</si>
  <si>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</si>
  <si>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</si>
  <si>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</si>
  <si>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</si>
  <si>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</si>
  <si>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</si>
  <si>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</si>
  <si>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</si>
  <si>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</si>
  <si>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</si>
  <si>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</si>
  <si>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</si>
  <si>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</si>
  <si>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</si>
  <si>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</si>
  <si>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</si>
  <si>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</si>
  <si>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</si>
  <si>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</si>
  <si>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</si>
  <si>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</si>
  <si>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</si>
  <si>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</si>
  <si>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</si>
  <si>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</si>
  <si>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</si>
  <si>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</si>
  <si>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</si>
  <si>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</si>
  <si>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</si>
  <si>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</si>
  <si>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</si>
  <si>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</si>
  <si>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</si>
  <si>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</si>
  <si>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</si>
  <si>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</si>
  <si>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</si>
  <si>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</si>
  <si>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</si>
  <si>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</si>
  <si>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</si>
  <si>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</si>
  <si>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</si>
  <si>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</si>
  <si>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</si>
  <si>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</si>
  <si>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</si>
  <si>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</si>
  <si>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</si>
  <si>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</si>
  <si>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</si>
  <si>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</si>
  <si>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</si>
  <si>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</si>
  <si>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</si>
  <si>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</si>
  <si>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</si>
  <si>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</si>
  <si>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</si>
  <si>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</si>
  <si>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</si>
  <si>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</si>
  <si>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</si>
  <si>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</si>
  <si>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</si>
  <si>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</si>
  <si>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</si>
  <si>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</si>
  <si>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</si>
  <si>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</si>
  <si>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</si>
  <si>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</si>
  <si>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</si>
  <si>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</si>
  <si>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</si>
  <si>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</si>
  <si>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</si>
  <si>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</si>
  <si>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05234970</t>
  </si>
  <si>
    <t>L'ADOUR</t>
  </si>
  <si>
    <t>L'ADOUR AU BARRAGE D'UGNOUAS</t>
  </si>
  <si>
    <t>IBMR189-06225</t>
  </si>
  <si>
    <t>Agence de l'Eau Adour Garonne</t>
  </si>
  <si>
    <t>41749411900056</t>
  </si>
  <si>
    <t>AQUABIO</t>
  </si>
  <si>
    <t>GAUCHE</t>
  </si>
  <si>
    <t>Marc SZYMONIAK (Technicien Hydrobiologiste) - Anthony ANTOINE (Hydrobiologiste)</t>
  </si>
  <si>
    <t>IBMR Standard</t>
  </si>
  <si>
    <t>BASSES EAUX</t>
  </si>
  <si>
    <t>fortement nuageux</t>
  </si>
  <si>
    <t>NULLE OU FAIBLE</t>
  </si>
  <si>
    <t>OUI</t>
  </si>
  <si>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</sst>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464226</v>
      </c>
      <c r="G10" s="97"/>
      <c r="H10" s="98"/>
    </row>
    <row r="11" spans="1:8" ht="15">
      <c r="A11" s="10" t="s">
        <v>2281</v>
      </c>
      <c r="B11" s="47">
        <v>43341</v>
      </c>
      <c r="D11" s="10" t="s">
        <v>2284</v>
      </c>
      <c r="E11" s="52">
        <v>6252499</v>
      </c>
      <c r="G11" s="97"/>
      <c r="H11" s="98"/>
    </row>
    <row r="12" spans="1:8" ht="15">
      <c r="A12" s="10" t="s">
        <v>2287</v>
      </c>
      <c r="B12" s="52" t="s">
        <v>5291</v>
      </c>
      <c r="D12" s="10" t="s">
        <v>2285</v>
      </c>
      <c r="E12" s="52">
        <v>464196</v>
      </c>
      <c r="G12" s="99"/>
      <c r="H12" s="100"/>
    </row>
    <row r="13" spans="1:5" ht="17.25" customHeight="1" thickBot="1">
      <c r="A13" s="2"/>
      <c r="B13" s="55"/>
      <c r="D13" s="10" t="s">
        <v>2286</v>
      </c>
      <c r="E13" s="52">
        <v>6252591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464226</v>
      </c>
    </row>
    <row r="18" spans="1:3" ht="15">
      <c r="A18" s="111"/>
      <c r="B18" s="49" t="s">
        <v>2271</v>
      </c>
      <c r="C18" s="61">
        <f>E11</f>
        <v>6252499</v>
      </c>
    </row>
    <row r="19" spans="1:2" ht="15">
      <c r="A19" s="3" t="s">
        <v>2063</v>
      </c>
      <c r="B19" s="29">
        <v>244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15.399999618530273</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1</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0.009999999776482582</v>
      </c>
      <c r="E99" s="35">
        <v>0</v>
      </c>
      <c r="F99" s="35" t="s">
        <v>2294</v>
      </c>
      <c r="G99" s="79"/>
      <c r="H99" s="80"/>
    </row>
    <row r="100" spans="1:8" ht="15">
      <c r="A100" s="33" t="s">
        <v>429</v>
      </c>
      <c r="B100" s="20" t="str">
        <f>IF(A100="NEWCOD",IF(ISBLANK(G100),"renseigner le champ 'Nouveau taxon'",G100),VLOOKUP(A100,'Ref Taxo'!A:B,2,FALSE))</f>
        <v>Cinclidotus aquaticus</v>
      </c>
      <c r="C100" s="21">
        <f>IF(A100="NEWCOD",IF(ISBLANK(H100),"NoCod",H100),VLOOKUP(A100,'Ref Taxo'!A:D,4,FALSE))</f>
        <v>1318</v>
      </c>
      <c r="D100" s="34">
        <v>0.009999999776482582</v>
      </c>
      <c r="E100" s="35">
        <v>0</v>
      </c>
      <c r="F100" s="35" t="s">
        <v>2294</v>
      </c>
      <c r="G100" s="79"/>
      <c r="H100" s="80"/>
    </row>
    <row r="101" spans="1:8" ht="15">
      <c r="A101" s="33" t="s">
        <v>362</v>
      </c>
      <c r="B101" s="20" t="str">
        <f>IF(A101="NEWCOD",IF(ISBLANK(G101),"renseigner le champ 'Nouveau taxon'",G101),VLOOKUP(A101,'Ref Taxo'!A:B,2,FALSE))</f>
        <v>Ceratophyllum demersum</v>
      </c>
      <c r="C101" s="21">
        <f>IF(A101="NEWCOD",IF(ISBLANK(H101),"NoCod",H101),VLOOKUP(A101,'Ref Taxo'!A:D,4,FALSE))</f>
        <v>1717</v>
      </c>
      <c r="D101" s="34">
        <v>0.009999999776482582</v>
      </c>
      <c r="E101" s="35">
        <v>0</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0.009999999776482582</v>
      </c>
      <c r="E102" s="35">
        <v>0</v>
      </c>
      <c r="F102" s="35" t="s">
        <v>2294</v>
      </c>
      <c r="G102" s="79"/>
      <c r="H102" s="80"/>
    </row>
    <row r="103" spans="1:8" ht="15">
      <c r="A103" s="33" t="s">
        <v>631</v>
      </c>
      <c r="B103" s="20" t="str">
        <f>IF(A103="NEWCOD",IF(ISBLANK(G103),"renseigner le champ 'Nouveau taxon'",G103),VLOOKUP(A103,'Ref Taxo'!A:B,2,FALSE))</f>
        <v>Elodea canadensis</v>
      </c>
      <c r="C103" s="21">
        <f>IF(A103="NEWCOD",IF(ISBLANK(H103),"NoCod",H103),VLOOKUP(A103,'Ref Taxo'!A:D,4,FALSE))</f>
        <v>1586</v>
      </c>
      <c r="D103" s="34">
        <v>0.009999999776482582</v>
      </c>
      <c r="E103" s="35">
        <v>0</v>
      </c>
      <c r="F103" s="35" t="s">
        <v>2294</v>
      </c>
      <c r="G103" s="79"/>
      <c r="H103" s="80"/>
    </row>
    <row r="104" spans="1:8" ht="15">
      <c r="A104" s="33" t="s">
        <v>1835</v>
      </c>
      <c r="B104" s="20" t="str">
        <f>IF(A104="NEWCOD",IF(ISBLANK(G104),"renseigner le champ 'Nouveau taxon'",G104),VLOOKUP(A104,'Ref Taxo'!A:B,2,FALSE))</f>
        <v>Solanum dulcamara</v>
      </c>
      <c r="C104" s="21">
        <f>IF(A104="NEWCOD",IF(ISBLANK(H104),"NoCod",H104),VLOOKUP(A104,'Ref Taxo'!A:D,4,FALSE))</f>
        <v>1964</v>
      </c>
      <c r="D104" s="34">
        <v>0.009999999776482582</v>
      </c>
      <c r="E104" s="35">
        <v>0</v>
      </c>
      <c r="F104" s="35" t="s">
        <v>2294</v>
      </c>
      <c r="G104" s="79"/>
      <c r="H104" s="80"/>
    </row>
    <row r="105" spans="1:8" ht="15">
      <c r="A105" s="33" t="s">
        <v>870</v>
      </c>
      <c r="B105" s="20" t="str">
        <f>IF(A105="NEWCOD",IF(ISBLANK(G105),"renseigner le champ 'Nouveau taxon'",G105),VLOOKUP(A105,'Ref Taxo'!A:B,2,FALSE))</f>
        <v>Hygroamblystegium fluviatile</v>
      </c>
      <c r="C105" s="21">
        <f>IF(A105="NEWCOD",IF(ISBLANK(H105),"NoCod",H105),VLOOKUP(A105,'Ref Taxo'!A:D,4,FALSE))</f>
        <v>1237</v>
      </c>
      <c r="D105" s="34">
        <v>0.009999999776482582</v>
      </c>
      <c r="E105" s="35">
        <v>0</v>
      </c>
      <c r="F105" s="35" t="s">
        <v>2294</v>
      </c>
      <c r="G105" s="79"/>
      <c r="H105" s="80"/>
    </row>
    <row r="106" spans="1:8" ht="15">
      <c r="A106" s="33" t="s">
        <v>777</v>
      </c>
      <c r="B106" s="20" t="str">
        <f>IF(A106="NEWCOD",IF(ISBLANK(G106),"renseigner le champ 'Nouveau taxon'",G106),VLOOKUP(A106,'Ref Taxo'!A:B,2,FALSE))</f>
        <v>Fragilaria</v>
      </c>
      <c r="C106" s="21">
        <f>IF(A106="NEWCOD",IF(ISBLANK(H106),"NoCod",H106),VLOOKUP(A106,'Ref Taxo'!A:D,4,FALSE))</f>
        <v>9533</v>
      </c>
      <c r="D106" s="34">
        <v>0.009999999776482582</v>
      </c>
      <c r="E106" s="35">
        <v>0</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0.009999999776482582</v>
      </c>
      <c r="E107" s="35">
        <v>0</v>
      </c>
      <c r="F107" s="35" t="s">
        <v>2294</v>
      </c>
      <c r="G107" s="79"/>
      <c r="H107" s="80"/>
    </row>
    <row r="108" spans="1:8" ht="15">
      <c r="A108" s="33" t="s">
        <v>810</v>
      </c>
      <c r="B108" s="20" t="str">
        <f>IF(A108="NEWCOD",IF(ISBLANK(G108),"renseigner le champ 'Nouveau taxon'",G108),VLOOKUP(A108,'Ref Taxo'!A:B,2,FALSE))</f>
        <v>Gomphoneis</v>
      </c>
      <c r="C108" s="21">
        <f>IF(A108="NEWCOD",IF(ISBLANK(H108),"NoCod",H108),VLOOKUP(A108,'Ref Taxo'!A:D,4,FALSE))</f>
        <v>9382</v>
      </c>
      <c r="D108" s="34">
        <v>0.009999999776482582</v>
      </c>
      <c r="E108" s="35">
        <v>0</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0.009999999776482582</v>
      </c>
      <c r="E109" s="35">
        <v>0</v>
      </c>
      <c r="F109" s="35" t="s">
        <v>2294</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0.009999999776482582</v>
      </c>
      <c r="E110" s="35">
        <v>0</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0.009999999776482582</v>
      </c>
      <c r="E111" s="35">
        <v>0</v>
      </c>
      <c r="F111" s="35" t="s">
        <v>2294</v>
      </c>
      <c r="G111" s="79"/>
      <c r="H111" s="80"/>
    </row>
    <row r="112" spans="1:8" ht="15">
      <c r="A112" s="33" t="s">
        <v>1902</v>
      </c>
      <c r="B112" s="20" t="str">
        <f>IF(A112="NEWCOD",IF(ISBLANK(G112),"renseigner le champ 'Nouveau taxon'",G112),VLOOKUP(A112,'Ref Taxo'!A:B,2,FALSE))</f>
        <v>Stigeoclonium</v>
      </c>
      <c r="C112" s="21">
        <f>IF(A112="NEWCOD",IF(ISBLANK(H112),"NoCod",H112),VLOOKUP(A112,'Ref Taxo'!A:D,4,FALSE))</f>
        <v>1119</v>
      </c>
      <c r="D112" s="34">
        <v>0.009999999776482582</v>
      </c>
      <c r="E112" s="35">
        <v>0</v>
      </c>
      <c r="F112" s="35" t="s">
        <v>2294</v>
      </c>
      <c r="G112" s="79"/>
      <c r="H112" s="80"/>
    </row>
    <row r="113" spans="1:8" ht="15">
      <c r="A113" s="33" t="s">
        <v>1026</v>
      </c>
      <c r="B113" s="20" t="str">
        <f>IF(A113="NEWCOD",IF(ISBLANK(G113),"renseigner le champ 'Nouveau taxon'",G113),VLOOKUP(A113,'Ref Taxo'!A:B,2,FALSE))</f>
        <v>Lemna minor</v>
      </c>
      <c r="C113" s="21">
        <f>IF(A113="NEWCOD",IF(ISBLANK(H113),"NoCod",H113),VLOOKUP(A113,'Ref Taxo'!A:D,4,FALSE))</f>
        <v>1626</v>
      </c>
      <c r="D113" s="34">
        <v>0.009999999776482582</v>
      </c>
      <c r="E113" s="35">
        <v>0</v>
      </c>
      <c r="F113" s="35" t="s">
        <v>2294</v>
      </c>
      <c r="G113" s="79"/>
      <c r="H113" s="80"/>
    </row>
    <row r="114" spans="1:8" ht="15">
      <c r="A114" s="33" t="s">
        <v>2004</v>
      </c>
      <c r="B114" s="20" t="str">
        <f>IF(A114="NEWCOD",IF(ISBLANK(G114),"renseigner le champ 'Nouveau taxon'",G114),VLOOKUP(A114,'Ref Taxo'!A:B,2,FALSE))</f>
        <v>Vaucheria</v>
      </c>
      <c r="C114" s="21">
        <f>IF(A114="NEWCOD",IF(ISBLANK(H114),"NoCod",H114),VLOOKUP(A114,'Ref Taxo'!A:D,4,FALSE))</f>
        <v>1169</v>
      </c>
      <c r="D114" s="34">
        <v>0.10000000149011612</v>
      </c>
      <c r="E114" s="35">
        <v>0</v>
      </c>
      <c r="F114" s="35" t="s">
        <v>2294</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0.10000000149011612</v>
      </c>
      <c r="E115" s="35">
        <v>0</v>
      </c>
      <c r="F115" s="35" t="s">
        <v>2294</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0.20000000298023224</v>
      </c>
      <c r="E116" s="35">
        <v>0</v>
      </c>
      <c r="F116" s="35" t="s">
        <v>2294</v>
      </c>
      <c r="G116" s="79"/>
      <c r="H116" s="80"/>
    </row>
    <row r="117" spans="1:8" ht="15">
      <c r="A117" s="33" t="s">
        <v>1612</v>
      </c>
      <c r="B117" s="20" t="str">
        <f>IF(A117="NEWCOD",IF(ISBLANK(G117),"renseigner le champ 'Nouveau taxon'",G117),VLOOKUP(A117,'Ref Taxo'!A:B,2,FALSE))</f>
        <v>Ranunculus penicillatus var. calcareus</v>
      </c>
      <c r="C117" s="21">
        <f>IF(A117="NEWCOD",IF(ISBLANK(H117),"NoCod",H117),VLOOKUP(A117,'Ref Taxo'!A:D,4,FALSE))</f>
        <v>29941</v>
      </c>
      <c r="D117" s="34">
        <v>0.20000000298023224</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